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rockwool-my.sharepoint.com/personal/anton_bogomolov_rockwool_com/Documents/Documents/"/>
    </mc:Choice>
  </mc:AlternateContent>
  <xr:revisionPtr revIDLastSave="519" documentId="8_{1393D487-08E7-4FEA-9610-B33385084159}" xr6:coauthVersionLast="47" xr6:coauthVersionMax="47" xr10:uidLastSave="{00669B2F-20E3-41F2-B89F-C3683AC81011}"/>
  <bookViews>
    <workbookView xWindow="28680" yWindow="-120" windowWidth="29040" windowHeight="15840" activeTab="2" xr2:uid="{00000000-000D-0000-FFFF-FFFF00000000}"/>
  </bookViews>
  <sheets>
    <sheet name="Оглавление" sheetId="4" r:id="rId1"/>
    <sheet name="DIY" sheetId="5" r:id="rId2"/>
    <sheet name="Теплоизоляционная продукция" sheetId="1" r:id="rId3"/>
    <sheet name="Сопутствующая продукция" sheetId="2" r:id="rId4"/>
    <sheet name="Возможности пр-ва" sheetId="3" r:id="rId5"/>
  </sheets>
  <definedNames>
    <definedName name="_xlnm._FilterDatabase" localSheetId="1" hidden="1">DIY!$A$16:$AP$38</definedName>
    <definedName name="_xlnm._FilterDatabase" localSheetId="4" hidden="1">'Возможности пр-ва'!$A$11:$L$71</definedName>
    <definedName name="_xlnm._FilterDatabase" localSheetId="0" hidden="1">Оглавление!$A$11:$E$41</definedName>
    <definedName name="_xlnm._FilterDatabase" localSheetId="3" hidden="1">'Сопутствующая продукция'!$A$17:$W$233</definedName>
    <definedName name="_xlnm._FilterDatabase" localSheetId="2" hidden="1">'Теплоизоляционная продукция'!$A$18:$AP$187</definedName>
    <definedName name="_xlnm.Print_Titles" localSheetId="1">DIY!$1:$14</definedName>
    <definedName name="_xlnm.Print_Titles" localSheetId="4">'Возможности пр-ва'!$10:$11</definedName>
    <definedName name="_xlnm.Print_Titles" localSheetId="3">'Сопутствующая продукция'!$16:$17</definedName>
    <definedName name="_xlnm.Print_Titles" localSheetId="2">'Теплоизоляционная продукция'!$17:$18</definedName>
    <definedName name="_xlnm.Print_Area" localSheetId="1">DIY!$A$1:$AP$101</definedName>
    <definedName name="_xlnm.Print_Area" localSheetId="4">'Возможности пр-ва'!$A$1:$L$71</definedName>
    <definedName name="_xlnm.Print_Area" localSheetId="0">Оглавление!$A$1:$E$102</definedName>
    <definedName name="_xlnm.Print_Area" localSheetId="3">'Сопутствующая продукция'!$A$1:$M$233</definedName>
    <definedName name="_xlnm.Print_Area" localSheetId="2">'Теплоизоляционная продукция'!$A$1:$AP$213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8" i="1" l="1"/>
  <c r="AN129" i="1"/>
  <c r="AN130" i="1"/>
  <c r="AM128" i="1"/>
  <c r="AM129" i="1"/>
  <c r="AM130" i="1"/>
  <c r="AO128" i="1"/>
  <c r="AP128" i="1" s="1"/>
  <c r="AO129" i="1"/>
  <c r="AP129" i="1" s="1"/>
  <c r="AO130" i="1"/>
  <c r="AP130" i="1"/>
  <c r="BA29" i="1" l="1"/>
  <c r="BA30" i="1"/>
  <c r="BD128" i="1" l="1"/>
  <c r="BD129" i="1"/>
  <c r="BD130" i="1"/>
  <c r="BA128" i="1"/>
  <c r="BA129" i="1"/>
  <c r="BA130" i="1"/>
  <c r="Z35" i="1"/>
  <c r="Z32" i="1"/>
  <c r="AF128" i="1"/>
  <c r="AH128" i="1" s="1"/>
  <c r="AF129" i="1"/>
  <c r="AJ129" i="1" s="1"/>
  <c r="AF130" i="1"/>
  <c r="AJ130" i="1" s="1"/>
  <c r="AD130" i="1"/>
  <c r="AC130" i="1"/>
  <c r="AB130" i="1"/>
  <c r="Z130" i="1"/>
  <c r="AD129" i="1"/>
  <c r="AC129" i="1"/>
  <c r="AB129" i="1"/>
  <c r="Z129" i="1"/>
  <c r="AD128" i="1"/>
  <c r="AC128" i="1"/>
  <c r="AB128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O128" i="1"/>
  <c r="P128" i="1"/>
  <c r="Q128" i="1"/>
  <c r="O129" i="1"/>
  <c r="P129" i="1"/>
  <c r="Q129" i="1"/>
  <c r="O130" i="1"/>
  <c r="P130" i="1"/>
  <c r="Q130" i="1"/>
  <c r="F128" i="1"/>
  <c r="F129" i="1"/>
  <c r="F130" i="1"/>
  <c r="Y127" i="1"/>
  <c r="T127" i="1"/>
  <c r="Y126" i="1"/>
  <c r="T126" i="1"/>
  <c r="Y125" i="1"/>
  <c r="T125" i="1"/>
  <c r="Y124" i="1"/>
  <c r="T124" i="1"/>
  <c r="Y121" i="1"/>
  <c r="T121" i="1"/>
  <c r="Y120" i="1"/>
  <c r="T120" i="1"/>
  <c r="Y119" i="1"/>
  <c r="T119" i="1"/>
  <c r="Y117" i="1"/>
  <c r="T117" i="1"/>
  <c r="Y108" i="1"/>
  <c r="T108" i="1"/>
  <c r="Y107" i="1"/>
  <c r="T107" i="1"/>
  <c r="T105" i="1"/>
  <c r="Y105" i="1"/>
  <c r="T103" i="1"/>
  <c r="Y103" i="1"/>
  <c r="T102" i="1"/>
  <c r="Y102" i="1"/>
  <c r="T101" i="1"/>
  <c r="Y101" i="1"/>
  <c r="Y35" i="1"/>
  <c r="T35" i="1"/>
  <c r="Y115" i="1"/>
  <c r="T115" i="1"/>
  <c r="Y114" i="1"/>
  <c r="T114" i="1"/>
  <c r="Y113" i="1"/>
  <c r="T113" i="1"/>
  <c r="M112" i="1"/>
  <c r="L112" i="1"/>
  <c r="K112" i="1"/>
  <c r="J112" i="1"/>
  <c r="Y111" i="1"/>
  <c r="T111" i="1"/>
  <c r="Y110" i="1"/>
  <c r="T110" i="1"/>
  <c r="AU18" i="5"/>
  <c r="AO18" i="5" s="1"/>
  <c r="AU19" i="5"/>
  <c r="AO19" i="5" s="1"/>
  <c r="AU20" i="5"/>
  <c r="AO20" i="5" s="1"/>
  <c r="AU21" i="5"/>
  <c r="AO21" i="5" s="1"/>
  <c r="AU22" i="5"/>
  <c r="AO22" i="5" s="1"/>
  <c r="AU23" i="5"/>
  <c r="AO23" i="5" s="1"/>
  <c r="AU24" i="5"/>
  <c r="AO24" i="5" s="1"/>
  <c r="AU25" i="5"/>
  <c r="AO25" i="5" s="1"/>
  <c r="AU26" i="5"/>
  <c r="AO26" i="5" s="1"/>
  <c r="AU27" i="5"/>
  <c r="AO27" i="5" s="1"/>
  <c r="AU28" i="5"/>
  <c r="AO28" i="5" s="1"/>
  <c r="AP28" i="5" s="1"/>
  <c r="AU29" i="5"/>
  <c r="AO29" i="5" s="1"/>
  <c r="AU30" i="5"/>
  <c r="AO30" i="5" s="1"/>
  <c r="AU31" i="5"/>
  <c r="AO31" i="5" s="1"/>
  <c r="AU32" i="5"/>
  <c r="AO32" i="5" s="1"/>
  <c r="AU33" i="5"/>
  <c r="AO33" i="5" s="1"/>
  <c r="AU34" i="5"/>
  <c r="AO34" i="5" s="1"/>
  <c r="AU35" i="5"/>
  <c r="AO35" i="5" s="1"/>
  <c r="AP35" i="5" s="1"/>
  <c r="AU36" i="5"/>
  <c r="AO36" i="5" s="1"/>
  <c r="AU37" i="5"/>
  <c r="AO37" i="5" s="1"/>
  <c r="AU38" i="5"/>
  <c r="AO38" i="5" s="1"/>
  <c r="AU17" i="5"/>
  <c r="AO17" i="5" s="1"/>
  <c r="AO192" i="1"/>
  <c r="AM192" i="1" s="1"/>
  <c r="Y35" i="5"/>
  <c r="T35" i="5"/>
  <c r="O35" i="5"/>
  <c r="P35" i="5"/>
  <c r="Q35" i="5"/>
  <c r="F35" i="5"/>
  <c r="J225" i="2"/>
  <c r="V35" i="5"/>
  <c r="U35" i="5"/>
  <c r="S18" i="2"/>
  <c r="AH35" i="5"/>
  <c r="AB35" i="5"/>
  <c r="AI35" i="5"/>
  <c r="W35" i="5"/>
  <c r="AC35" i="5"/>
  <c r="AO19" i="1"/>
  <c r="AP19" i="1" s="1"/>
  <c r="AJ35" i="5"/>
  <c r="AD35" i="5"/>
  <c r="S28" i="2"/>
  <c r="AO21" i="1"/>
  <c r="AM21" i="1" s="1"/>
  <c r="BA19" i="1"/>
  <c r="J18" i="2"/>
  <c r="L18" i="2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BA194" i="1"/>
  <c r="BA193" i="1"/>
  <c r="BA192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28" i="1"/>
  <c r="BA27" i="1"/>
  <c r="BA26" i="1"/>
  <c r="BA25" i="1"/>
  <c r="BA24" i="1"/>
  <c r="BA23" i="1"/>
  <c r="BA22" i="1"/>
  <c r="BA21" i="1"/>
  <c r="BA20" i="1"/>
  <c r="S19" i="2"/>
  <c r="BA191" i="1"/>
  <c r="J32" i="1"/>
  <c r="K32" i="1"/>
  <c r="M32" i="1"/>
  <c r="U17" i="2"/>
  <c r="Z187" i="1"/>
  <c r="Y187" i="1"/>
  <c r="T187" i="1"/>
  <c r="O187" i="1"/>
  <c r="P187" i="1"/>
  <c r="V187" i="1"/>
  <c r="Z173" i="1"/>
  <c r="T173" i="1"/>
  <c r="O173" i="1"/>
  <c r="P173" i="1"/>
  <c r="Q173" i="1"/>
  <c r="AO173" i="1"/>
  <c r="M173" i="1"/>
  <c r="J173" i="1"/>
  <c r="K173" i="1"/>
  <c r="L173" i="1"/>
  <c r="F173" i="1"/>
  <c r="AO187" i="1"/>
  <c r="K187" i="1"/>
  <c r="L187" i="1"/>
  <c r="M187" i="1"/>
  <c r="F187" i="1"/>
  <c r="T82" i="1"/>
  <c r="K82" i="1"/>
  <c r="L82" i="1"/>
  <c r="M82" i="1"/>
  <c r="Y32" i="1"/>
  <c r="T32" i="1"/>
  <c r="O32" i="1"/>
  <c r="P32" i="1"/>
  <c r="Q32" i="1"/>
  <c r="AO32" i="1"/>
  <c r="AM32" i="1" s="1"/>
  <c r="AP32" i="1"/>
  <c r="F32" i="1"/>
  <c r="AS36" i="5"/>
  <c r="Y36" i="5"/>
  <c r="T36" i="5"/>
  <c r="O36" i="5"/>
  <c r="P36" i="5"/>
  <c r="M36" i="5"/>
  <c r="K36" i="5"/>
  <c r="J36" i="5"/>
  <c r="F36" i="5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54" i="2"/>
  <c r="S53" i="2"/>
  <c r="S52" i="2"/>
  <c r="S51" i="2"/>
  <c r="S50" i="2"/>
  <c r="S49" i="2"/>
  <c r="S48" i="2"/>
  <c r="S47" i="2"/>
  <c r="S46" i="2"/>
  <c r="S45" i="2"/>
  <c r="S44" i="2"/>
  <c r="S39" i="2"/>
  <c r="S38" i="2"/>
  <c r="S37" i="2"/>
  <c r="S36" i="2"/>
  <c r="S35" i="2"/>
  <c r="S34" i="2"/>
  <c r="S33" i="2"/>
  <c r="S32" i="2"/>
  <c r="S31" i="2"/>
  <c r="S30" i="2"/>
  <c r="S29" i="2"/>
  <c r="S27" i="2"/>
  <c r="S26" i="2"/>
  <c r="S25" i="2"/>
  <c r="S24" i="2"/>
  <c r="S23" i="2"/>
  <c r="S22" i="2"/>
  <c r="S21" i="2"/>
  <c r="S20" i="2"/>
  <c r="J157" i="2"/>
  <c r="K157" i="2"/>
  <c r="I157" i="2"/>
  <c r="J43" i="2"/>
  <c r="K43" i="2"/>
  <c r="I43" i="2"/>
  <c r="J42" i="2"/>
  <c r="L42" i="2"/>
  <c r="I42" i="2"/>
  <c r="J41" i="2"/>
  <c r="I41" i="2"/>
  <c r="J40" i="2"/>
  <c r="L40" i="2"/>
  <c r="I40" i="2"/>
  <c r="J39" i="2"/>
  <c r="K39" i="2"/>
  <c r="J38" i="2"/>
  <c r="K38" i="2"/>
  <c r="J37" i="2"/>
  <c r="K37" i="2"/>
  <c r="I37" i="2"/>
  <c r="J22" i="2"/>
  <c r="L22" i="2"/>
  <c r="U22" i="2"/>
  <c r="AO42" i="1"/>
  <c r="Y42" i="1"/>
  <c r="T42" i="1"/>
  <c r="O42" i="1"/>
  <c r="P42" i="1"/>
  <c r="AO41" i="1"/>
  <c r="AM41" i="1" s="1"/>
  <c r="AP41" i="1"/>
  <c r="T41" i="1"/>
  <c r="Y41" i="1"/>
  <c r="O41" i="1"/>
  <c r="F42" i="1"/>
  <c r="F41" i="1"/>
  <c r="J154" i="2"/>
  <c r="L154" i="2"/>
  <c r="U154" i="2"/>
  <c r="I154" i="2"/>
  <c r="J152" i="2"/>
  <c r="I152" i="2"/>
  <c r="J151" i="2"/>
  <c r="L151" i="2"/>
  <c r="I151" i="2"/>
  <c r="J153" i="2"/>
  <c r="I155" i="2"/>
  <c r="I156" i="2"/>
  <c r="AM57" i="5"/>
  <c r="BD18" i="1"/>
  <c r="BA18" i="1"/>
  <c r="AS68" i="5"/>
  <c r="AS67" i="5"/>
  <c r="AS66" i="5"/>
  <c r="AS65" i="5"/>
  <c r="AS64" i="5"/>
  <c r="AS63" i="5"/>
  <c r="AS62" i="5"/>
  <c r="AS61" i="5"/>
  <c r="AS60" i="5"/>
  <c r="AS59" i="5"/>
  <c r="AS58" i="5"/>
  <c r="AS38" i="5"/>
  <c r="AS37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M38" i="5"/>
  <c r="L38" i="5"/>
  <c r="K38" i="5"/>
  <c r="J38" i="5"/>
  <c r="M37" i="5"/>
  <c r="L37" i="5"/>
  <c r="K37" i="5"/>
  <c r="J37" i="5"/>
  <c r="M33" i="5"/>
  <c r="L33" i="5"/>
  <c r="K33" i="5"/>
  <c r="J33" i="5"/>
  <c r="M32" i="5"/>
  <c r="L32" i="5"/>
  <c r="K32" i="5"/>
  <c r="J32" i="5"/>
  <c r="M30" i="5"/>
  <c r="L30" i="5"/>
  <c r="K30" i="5"/>
  <c r="J30" i="5"/>
  <c r="K29" i="5"/>
  <c r="K28" i="5"/>
  <c r="J27" i="5"/>
  <c r="M26" i="5"/>
  <c r="L26" i="5"/>
  <c r="K26" i="5"/>
  <c r="J26" i="5"/>
  <c r="M25" i="5"/>
  <c r="L25" i="5"/>
  <c r="K25" i="5"/>
  <c r="J25" i="5"/>
  <c r="L24" i="5"/>
  <c r="K24" i="5"/>
  <c r="L23" i="5"/>
  <c r="K23" i="5"/>
  <c r="L22" i="5"/>
  <c r="K22" i="5"/>
  <c r="L21" i="5"/>
  <c r="K21" i="5"/>
  <c r="L20" i="5"/>
  <c r="K20" i="5"/>
  <c r="L19" i="5"/>
  <c r="K19" i="5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M66" i="1"/>
  <c r="L186" i="1"/>
  <c r="M185" i="1"/>
  <c r="L185" i="1"/>
  <c r="K185" i="1"/>
  <c r="J185" i="1"/>
  <c r="M184" i="1"/>
  <c r="L184" i="1"/>
  <c r="K184" i="1"/>
  <c r="J184" i="1"/>
  <c r="M183" i="1"/>
  <c r="L183" i="1"/>
  <c r="K183" i="1"/>
  <c r="J183" i="1"/>
  <c r="M182" i="1"/>
  <c r="L182" i="1"/>
  <c r="K182" i="1"/>
  <c r="J182" i="1"/>
  <c r="M181" i="1"/>
  <c r="L181" i="1"/>
  <c r="K181" i="1"/>
  <c r="J181" i="1"/>
  <c r="M180" i="1"/>
  <c r="L180" i="1"/>
  <c r="K180" i="1"/>
  <c r="M179" i="1"/>
  <c r="L179" i="1"/>
  <c r="K179" i="1"/>
  <c r="J179" i="1"/>
  <c r="M178" i="1"/>
  <c r="L178" i="1"/>
  <c r="K178" i="1"/>
  <c r="M177" i="1"/>
  <c r="L177" i="1"/>
  <c r="K177" i="1"/>
  <c r="J177" i="1"/>
  <c r="L176" i="1"/>
  <c r="K176" i="1"/>
  <c r="J176" i="1"/>
  <c r="M175" i="1"/>
  <c r="L175" i="1"/>
  <c r="K175" i="1"/>
  <c r="J175" i="1"/>
  <c r="M174" i="1"/>
  <c r="L174" i="1"/>
  <c r="K174" i="1"/>
  <c r="J174" i="1"/>
  <c r="L172" i="1"/>
  <c r="K172" i="1"/>
  <c r="J172" i="1"/>
  <c r="M171" i="1"/>
  <c r="L171" i="1"/>
  <c r="K171" i="1"/>
  <c r="M170" i="1"/>
  <c r="L170" i="1"/>
  <c r="K170" i="1"/>
  <c r="J170" i="1"/>
  <c r="L169" i="1"/>
  <c r="K169" i="1"/>
  <c r="J169" i="1"/>
  <c r="M168" i="1"/>
  <c r="L168" i="1"/>
  <c r="K168" i="1"/>
  <c r="M167" i="1"/>
  <c r="L167" i="1"/>
  <c r="K167" i="1"/>
  <c r="J167" i="1"/>
  <c r="M166" i="1"/>
  <c r="L166" i="1"/>
  <c r="K166" i="1"/>
  <c r="M165" i="1"/>
  <c r="L165" i="1"/>
  <c r="K165" i="1"/>
  <c r="J165" i="1"/>
  <c r="L164" i="1"/>
  <c r="K164" i="1"/>
  <c r="J164" i="1"/>
  <c r="M163" i="1"/>
  <c r="L163" i="1"/>
  <c r="K163" i="1"/>
  <c r="M162" i="1"/>
  <c r="L162" i="1"/>
  <c r="K162" i="1"/>
  <c r="J162" i="1"/>
  <c r="L161" i="1"/>
  <c r="K161" i="1"/>
  <c r="J161" i="1"/>
  <c r="L160" i="1"/>
  <c r="K160" i="1"/>
  <c r="J160" i="1"/>
  <c r="M161" i="1"/>
  <c r="M160" i="1"/>
  <c r="M159" i="1"/>
  <c r="L159" i="1"/>
  <c r="K159" i="1"/>
  <c r="J159" i="1"/>
  <c r="L158" i="1"/>
  <c r="K158" i="1"/>
  <c r="J158" i="1"/>
  <c r="M157" i="1"/>
  <c r="L157" i="1"/>
  <c r="K157" i="1"/>
  <c r="M156" i="1"/>
  <c r="L156" i="1"/>
  <c r="K156" i="1"/>
  <c r="J156" i="1"/>
  <c r="L155" i="1"/>
  <c r="M154" i="1"/>
  <c r="L154" i="1"/>
  <c r="K154" i="1"/>
  <c r="J154" i="1"/>
  <c r="M153" i="1"/>
  <c r="L153" i="1"/>
  <c r="K153" i="1"/>
  <c r="J153" i="1"/>
  <c r="L152" i="1"/>
  <c r="K152" i="1"/>
  <c r="J152" i="1"/>
  <c r="M151" i="1"/>
  <c r="L151" i="1"/>
  <c r="K151" i="1"/>
  <c r="M150" i="1"/>
  <c r="L150" i="1"/>
  <c r="K150" i="1"/>
  <c r="J150" i="1"/>
  <c r="L149" i="1"/>
  <c r="K149" i="1"/>
  <c r="J149" i="1"/>
  <c r="M148" i="1"/>
  <c r="L148" i="1"/>
  <c r="K148" i="1"/>
  <c r="M147" i="1"/>
  <c r="L147" i="1"/>
  <c r="K147" i="1"/>
  <c r="J147" i="1"/>
  <c r="L146" i="1"/>
  <c r="K146" i="1"/>
  <c r="J146" i="1"/>
  <c r="M145" i="1"/>
  <c r="L145" i="1"/>
  <c r="K145" i="1"/>
  <c r="M144" i="1"/>
  <c r="L144" i="1"/>
  <c r="K144" i="1"/>
  <c r="J144" i="1"/>
  <c r="L143" i="1"/>
  <c r="K143" i="1"/>
  <c r="J143" i="1"/>
  <c r="M142" i="1"/>
  <c r="L142" i="1"/>
  <c r="K142" i="1"/>
  <c r="M141" i="1"/>
  <c r="L141" i="1"/>
  <c r="K141" i="1"/>
  <c r="J141" i="1"/>
  <c r="L139" i="1"/>
  <c r="K139" i="1"/>
  <c r="J139" i="1"/>
  <c r="L138" i="1"/>
  <c r="K138" i="1"/>
  <c r="J138" i="1"/>
  <c r="L137" i="1"/>
  <c r="K137" i="1"/>
  <c r="J137" i="1"/>
  <c r="J140" i="1"/>
  <c r="L140" i="1"/>
  <c r="M139" i="1"/>
  <c r="M138" i="1"/>
  <c r="M136" i="1"/>
  <c r="L136" i="1"/>
  <c r="K136" i="1"/>
  <c r="J136" i="1"/>
  <c r="L135" i="1"/>
  <c r="L134" i="1"/>
  <c r="L133" i="1"/>
  <c r="K133" i="1"/>
  <c r="K132" i="1"/>
  <c r="K131" i="1"/>
  <c r="M126" i="1"/>
  <c r="L126" i="1"/>
  <c r="K126" i="1"/>
  <c r="J126" i="1"/>
  <c r="K125" i="1"/>
  <c r="J125" i="1"/>
  <c r="M124" i="1"/>
  <c r="L124" i="1"/>
  <c r="K124" i="1"/>
  <c r="J124" i="1"/>
  <c r="M123" i="1"/>
  <c r="L123" i="1"/>
  <c r="K122" i="1"/>
  <c r="M121" i="1"/>
  <c r="L121" i="1"/>
  <c r="K120" i="1"/>
  <c r="J120" i="1"/>
  <c r="M119" i="1"/>
  <c r="L119" i="1"/>
  <c r="K119" i="1"/>
  <c r="J119" i="1"/>
  <c r="M117" i="1"/>
  <c r="L117" i="1"/>
  <c r="K117" i="1"/>
  <c r="J117" i="1"/>
  <c r="M115" i="1"/>
  <c r="L115" i="1"/>
  <c r="K115" i="1"/>
  <c r="J115" i="1"/>
  <c r="M113" i="1"/>
  <c r="L113" i="1"/>
  <c r="K113" i="1"/>
  <c r="J113" i="1"/>
  <c r="M111" i="1"/>
  <c r="L111" i="1"/>
  <c r="K111" i="1"/>
  <c r="J111" i="1"/>
  <c r="M108" i="1"/>
  <c r="L108" i="1"/>
  <c r="K108" i="1"/>
  <c r="J108" i="1"/>
  <c r="M107" i="1"/>
  <c r="L107" i="1"/>
  <c r="K107" i="1"/>
  <c r="J107" i="1"/>
  <c r="M103" i="1"/>
  <c r="L103" i="1"/>
  <c r="K103" i="1"/>
  <c r="J103" i="1"/>
  <c r="M99" i="1"/>
  <c r="L99" i="1"/>
  <c r="K99" i="1"/>
  <c r="M98" i="1"/>
  <c r="L98" i="1"/>
  <c r="K98" i="1"/>
  <c r="J98" i="1"/>
  <c r="M97" i="1"/>
  <c r="L97" i="1"/>
  <c r="K97" i="1"/>
  <c r="M96" i="1"/>
  <c r="L96" i="1"/>
  <c r="K96" i="1"/>
  <c r="J96" i="1"/>
  <c r="M95" i="1"/>
  <c r="L95" i="1"/>
  <c r="K95" i="1"/>
  <c r="J95" i="1"/>
  <c r="M94" i="1"/>
  <c r="L94" i="1"/>
  <c r="J94" i="1"/>
  <c r="L92" i="1"/>
  <c r="K92" i="1"/>
  <c r="L91" i="1"/>
  <c r="K91" i="1"/>
  <c r="L90" i="1"/>
  <c r="K90" i="1"/>
  <c r="M89" i="1"/>
  <c r="L89" i="1"/>
  <c r="K89" i="1"/>
  <c r="J89" i="1"/>
  <c r="L88" i="1"/>
  <c r="K88" i="1"/>
  <c r="L87" i="1"/>
  <c r="K87" i="1"/>
  <c r="L86" i="1"/>
  <c r="K86" i="1"/>
  <c r="M85" i="1"/>
  <c r="L85" i="1"/>
  <c r="K85" i="1"/>
  <c r="J85" i="1"/>
  <c r="L84" i="1"/>
  <c r="K84" i="1"/>
  <c r="L83" i="1"/>
  <c r="K83" i="1"/>
  <c r="M81" i="1"/>
  <c r="L81" i="1"/>
  <c r="K81" i="1"/>
  <c r="J81" i="1"/>
  <c r="L80" i="1"/>
  <c r="K80" i="1"/>
  <c r="L79" i="1"/>
  <c r="K79" i="1"/>
  <c r="L78" i="1"/>
  <c r="K78" i="1"/>
  <c r="M77" i="1"/>
  <c r="L77" i="1"/>
  <c r="K77" i="1"/>
  <c r="J77" i="1"/>
  <c r="L76" i="1"/>
  <c r="K76" i="1"/>
  <c r="L75" i="1"/>
  <c r="K75" i="1"/>
  <c r="M74" i="1"/>
  <c r="L74" i="1"/>
  <c r="K74" i="1"/>
  <c r="J74" i="1"/>
  <c r="K73" i="1"/>
  <c r="J72" i="1"/>
  <c r="M71" i="1"/>
  <c r="L71" i="1"/>
  <c r="K71" i="1"/>
  <c r="J71" i="1"/>
  <c r="L70" i="1"/>
  <c r="K70" i="1"/>
  <c r="M69" i="1"/>
  <c r="L69" i="1"/>
  <c r="K69" i="1"/>
  <c r="J69" i="1"/>
  <c r="L68" i="1"/>
  <c r="K68" i="1"/>
  <c r="L67" i="1"/>
  <c r="K67" i="1"/>
  <c r="L66" i="1"/>
  <c r="K66" i="1"/>
  <c r="J66" i="1"/>
  <c r="L65" i="1"/>
  <c r="K65" i="1"/>
  <c r="J64" i="1"/>
  <c r="L63" i="1"/>
  <c r="K63" i="1"/>
  <c r="J62" i="1"/>
  <c r="L61" i="1"/>
  <c r="K61" i="1"/>
  <c r="J60" i="1"/>
  <c r="L59" i="1"/>
  <c r="K59" i="1"/>
  <c r="L58" i="1"/>
  <c r="K58" i="1"/>
  <c r="L52" i="1"/>
  <c r="K52" i="1"/>
  <c r="L51" i="1"/>
  <c r="K51" i="1"/>
  <c r="L55" i="1"/>
  <c r="K55" i="1"/>
  <c r="L54" i="1"/>
  <c r="K54" i="1"/>
  <c r="J57" i="1"/>
  <c r="J56" i="1"/>
  <c r="J53" i="1"/>
  <c r="L50" i="1"/>
  <c r="K50" i="1"/>
  <c r="L49" i="1"/>
  <c r="K49" i="1"/>
  <c r="J48" i="1"/>
  <c r="L47" i="1"/>
  <c r="K47" i="1"/>
  <c r="J46" i="1"/>
  <c r="J45" i="1"/>
  <c r="M44" i="1"/>
  <c r="L44" i="1"/>
  <c r="K44" i="1"/>
  <c r="J44" i="1"/>
  <c r="M43" i="1"/>
  <c r="L43" i="1"/>
  <c r="K43" i="1"/>
  <c r="J43" i="1"/>
  <c r="M35" i="1"/>
  <c r="L35" i="1"/>
  <c r="K35" i="1"/>
  <c r="J35" i="1"/>
  <c r="M39" i="1"/>
  <c r="L39" i="1"/>
  <c r="K39" i="1"/>
  <c r="J39" i="1"/>
  <c r="M38" i="1"/>
  <c r="L38" i="1"/>
  <c r="K38" i="1"/>
  <c r="J38" i="1"/>
  <c r="M36" i="1"/>
  <c r="L36" i="1"/>
  <c r="K36" i="1"/>
  <c r="J36" i="1"/>
  <c r="M27" i="1"/>
  <c r="L27" i="1"/>
  <c r="K27" i="1"/>
  <c r="J27" i="1"/>
  <c r="K31" i="1"/>
  <c r="K30" i="1"/>
  <c r="J29" i="1"/>
  <c r="M28" i="1"/>
  <c r="L28" i="1"/>
  <c r="K28" i="1"/>
  <c r="J28" i="1"/>
  <c r="L26" i="1"/>
  <c r="K26" i="1"/>
  <c r="L25" i="1"/>
  <c r="K25" i="1"/>
  <c r="L24" i="1"/>
  <c r="K24" i="1"/>
  <c r="L23" i="1"/>
  <c r="K23" i="1"/>
  <c r="L22" i="1"/>
  <c r="K22" i="1"/>
  <c r="L21" i="1"/>
  <c r="K21" i="1"/>
  <c r="Y123" i="1"/>
  <c r="T123" i="1"/>
  <c r="Y122" i="1"/>
  <c r="T122" i="1"/>
  <c r="Z99" i="1"/>
  <c r="Y99" i="1"/>
  <c r="T99" i="1"/>
  <c r="Z97" i="1"/>
  <c r="Y97" i="1"/>
  <c r="T97" i="1"/>
  <c r="AO122" i="1"/>
  <c r="AP122" i="1" s="1"/>
  <c r="O122" i="1"/>
  <c r="U122" i="1"/>
  <c r="AB122" i="1"/>
  <c r="F122" i="1"/>
  <c r="AO123" i="1"/>
  <c r="AM123" i="1" s="1"/>
  <c r="O123" i="1"/>
  <c r="P123" i="1"/>
  <c r="Q123" i="1"/>
  <c r="F123" i="1"/>
  <c r="AO98" i="1"/>
  <c r="O98" i="1"/>
  <c r="AB98" i="1"/>
  <c r="F98" i="1"/>
  <c r="AO97" i="1"/>
  <c r="AP97" i="1" s="1"/>
  <c r="O97" i="1"/>
  <c r="P97" i="1"/>
  <c r="F97" i="1"/>
  <c r="AO96" i="1"/>
  <c r="AM96" i="1" s="1"/>
  <c r="AN96" i="1" s="1"/>
  <c r="O96" i="1"/>
  <c r="P96" i="1"/>
  <c r="F96" i="1"/>
  <c r="AO93" i="1"/>
  <c r="O93" i="1"/>
  <c r="P93" i="1"/>
  <c r="AC93" i="1"/>
  <c r="F93" i="1"/>
  <c r="AO90" i="1"/>
  <c r="AP90" i="1" s="1"/>
  <c r="Z90" i="1"/>
  <c r="Y90" i="1"/>
  <c r="T90" i="1"/>
  <c r="O90" i="1"/>
  <c r="U90" i="1"/>
  <c r="F90" i="1"/>
  <c r="AO88" i="1"/>
  <c r="AP88" i="1" s="1"/>
  <c r="Z88" i="1"/>
  <c r="Y88" i="1"/>
  <c r="T88" i="1"/>
  <c r="O88" i="1"/>
  <c r="U88" i="1"/>
  <c r="AB88" i="1"/>
  <c r="F88" i="1"/>
  <c r="AO87" i="1"/>
  <c r="Z87" i="1"/>
  <c r="Y87" i="1"/>
  <c r="T87" i="1"/>
  <c r="O87" i="1"/>
  <c r="U87" i="1"/>
  <c r="AB87" i="1"/>
  <c r="F87" i="1"/>
  <c r="AO78" i="1"/>
  <c r="AM78" i="1"/>
  <c r="Z78" i="1"/>
  <c r="Y78" i="1"/>
  <c r="T78" i="1"/>
  <c r="O78" i="1"/>
  <c r="U78" i="1"/>
  <c r="AB78" i="1"/>
  <c r="F78" i="1"/>
  <c r="AF177" i="1"/>
  <c r="AF167" i="1"/>
  <c r="AF162" i="1"/>
  <c r="AF153" i="1"/>
  <c r="AF150" i="1"/>
  <c r="AH150" i="1" s="1"/>
  <c r="AF147" i="1"/>
  <c r="AF144" i="1"/>
  <c r="AF114" i="1"/>
  <c r="AH114" i="1" s="1"/>
  <c r="AF102" i="1"/>
  <c r="AF91" i="1"/>
  <c r="AF89" i="1"/>
  <c r="AJ89" i="1" s="1"/>
  <c r="AH89" i="1"/>
  <c r="AF79" i="1"/>
  <c r="AF77" i="1"/>
  <c r="AH77" i="1"/>
  <c r="AF75" i="1"/>
  <c r="AH75" i="1"/>
  <c r="AF74" i="1"/>
  <c r="AF58" i="1"/>
  <c r="AJ58" i="1" s="1"/>
  <c r="AH58" i="1"/>
  <c r="AF56" i="1"/>
  <c r="AF44" i="1"/>
  <c r="AF43" i="1"/>
  <c r="AF40" i="1"/>
  <c r="AF39" i="1"/>
  <c r="AF38" i="1"/>
  <c r="AH38" i="1"/>
  <c r="AF37" i="1"/>
  <c r="AF36" i="1"/>
  <c r="AF31" i="1"/>
  <c r="AF30" i="1"/>
  <c r="AF29" i="1"/>
  <c r="AI29" i="1" s="1"/>
  <c r="AF28" i="1"/>
  <c r="AF27" i="1"/>
  <c r="AI27" i="1" s="1"/>
  <c r="AF26" i="1"/>
  <c r="AI26" i="1" s="1"/>
  <c r="AF25" i="1"/>
  <c r="AH25" i="1"/>
  <c r="AF24" i="1"/>
  <c r="AF23" i="1"/>
  <c r="AF22" i="1"/>
  <c r="AH22" i="1" s="1"/>
  <c r="AF21" i="1"/>
  <c r="AF20" i="1"/>
  <c r="AI20" i="1" s="1"/>
  <c r="AF19" i="1"/>
  <c r="AH19" i="1" s="1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7" i="5"/>
  <c r="F38" i="5"/>
  <c r="Y34" i="5"/>
  <c r="T34" i="5"/>
  <c r="O34" i="5"/>
  <c r="U34" i="5"/>
  <c r="Z34" i="1"/>
  <c r="Z40" i="1"/>
  <c r="Y34" i="1"/>
  <c r="T34" i="1"/>
  <c r="Y40" i="1"/>
  <c r="T40" i="1"/>
  <c r="J27" i="2"/>
  <c r="K27" i="2"/>
  <c r="J33" i="2"/>
  <c r="L33" i="2"/>
  <c r="I33" i="2"/>
  <c r="J30" i="2"/>
  <c r="L30" i="2"/>
  <c r="I30" i="2"/>
  <c r="J98" i="2"/>
  <c r="K98" i="2"/>
  <c r="I98" i="2"/>
  <c r="J99" i="2"/>
  <c r="L99" i="2"/>
  <c r="I99" i="2"/>
  <c r="J100" i="2"/>
  <c r="K100" i="2"/>
  <c r="I100" i="2"/>
  <c r="J220" i="2"/>
  <c r="L220" i="2"/>
  <c r="I220" i="2"/>
  <c r="AO40" i="1"/>
  <c r="AP40" i="1" s="1"/>
  <c r="O40" i="1"/>
  <c r="P40" i="1"/>
  <c r="F40" i="1"/>
  <c r="AO103" i="1"/>
  <c r="O103" i="1"/>
  <c r="U103" i="1"/>
  <c r="AB103" i="1"/>
  <c r="F103" i="1"/>
  <c r="AO94" i="1"/>
  <c r="AP94" i="1" s="1"/>
  <c r="O94" i="1"/>
  <c r="P94" i="1"/>
  <c r="AC94" i="1"/>
  <c r="F94" i="1"/>
  <c r="AO73" i="1"/>
  <c r="AP73" i="1" s="1"/>
  <c r="O73" i="1"/>
  <c r="P73" i="1"/>
  <c r="AC73" i="1"/>
  <c r="F73" i="1"/>
  <c r="AO72" i="1"/>
  <c r="AP72" i="1" s="1"/>
  <c r="O72" i="1"/>
  <c r="P72" i="1"/>
  <c r="AC72" i="1"/>
  <c r="F72" i="1"/>
  <c r="AO34" i="1"/>
  <c r="AP34" i="1"/>
  <c r="O34" i="1"/>
  <c r="F34" i="1"/>
  <c r="J28" i="2"/>
  <c r="L28" i="2"/>
  <c r="J155" i="2"/>
  <c r="L155" i="2"/>
  <c r="U155" i="2"/>
  <c r="J16" i="2"/>
  <c r="AM17" i="1"/>
  <c r="AM190" i="1"/>
  <c r="Z24" i="5"/>
  <c r="T24" i="5"/>
  <c r="O24" i="5"/>
  <c r="U24" i="5"/>
  <c r="Z23" i="5"/>
  <c r="T23" i="5"/>
  <c r="O23" i="5"/>
  <c r="U23" i="5"/>
  <c r="AO26" i="1"/>
  <c r="Z26" i="1"/>
  <c r="T26" i="1"/>
  <c r="O26" i="1"/>
  <c r="P26" i="1"/>
  <c r="F26" i="1"/>
  <c r="AO25" i="1"/>
  <c r="AP25" i="1"/>
  <c r="Z25" i="1"/>
  <c r="T25" i="1"/>
  <c r="O25" i="1"/>
  <c r="U25" i="1"/>
  <c r="AB25" i="1"/>
  <c r="F25" i="1"/>
  <c r="AO95" i="1"/>
  <c r="AP95" i="1"/>
  <c r="O95" i="1"/>
  <c r="AB95" i="1"/>
  <c r="F95" i="1"/>
  <c r="AO99" i="1"/>
  <c r="AM99" i="1"/>
  <c r="AN99" i="1" s="1"/>
  <c r="O99" i="1"/>
  <c r="U99" i="1"/>
  <c r="AB99" i="1"/>
  <c r="F99" i="1"/>
  <c r="AI68" i="5"/>
  <c r="AI67" i="5"/>
  <c r="AI66" i="5"/>
  <c r="AH65" i="5"/>
  <c r="AH64" i="5"/>
  <c r="AH63" i="5"/>
  <c r="AH62" i="5"/>
  <c r="AH61" i="5"/>
  <c r="AH60" i="5"/>
  <c r="AH59" i="5"/>
  <c r="Z31" i="5"/>
  <c r="Y31" i="5"/>
  <c r="T31" i="5"/>
  <c r="O31" i="5"/>
  <c r="U31" i="5"/>
  <c r="AO55" i="1"/>
  <c r="AP55" i="1" s="1"/>
  <c r="Z55" i="1"/>
  <c r="Y55" i="1"/>
  <c r="T55" i="1"/>
  <c r="O55" i="1"/>
  <c r="P55" i="1"/>
  <c r="F55" i="1"/>
  <c r="AO52" i="1"/>
  <c r="AP52" i="1" s="1"/>
  <c r="Z52" i="1"/>
  <c r="Y52" i="1"/>
  <c r="T52" i="1"/>
  <c r="O52" i="1"/>
  <c r="U52" i="1"/>
  <c r="AB52" i="1"/>
  <c r="F52" i="1"/>
  <c r="AO84" i="1"/>
  <c r="Z84" i="1"/>
  <c r="Y84" i="1"/>
  <c r="T84" i="1"/>
  <c r="O84" i="1"/>
  <c r="F84" i="1"/>
  <c r="AO82" i="1"/>
  <c r="Z82" i="1"/>
  <c r="Y82" i="1"/>
  <c r="O82" i="1"/>
  <c r="U82" i="1"/>
  <c r="AB82" i="1"/>
  <c r="F82" i="1"/>
  <c r="AO166" i="1"/>
  <c r="AM166" i="1" s="1"/>
  <c r="Z166" i="1"/>
  <c r="Y166" i="1"/>
  <c r="T166" i="1"/>
  <c r="O166" i="1"/>
  <c r="U166" i="1"/>
  <c r="AB166" i="1"/>
  <c r="F166" i="1"/>
  <c r="AO178" i="1"/>
  <c r="AP178" i="1"/>
  <c r="Z178" i="1"/>
  <c r="Y178" i="1"/>
  <c r="T178" i="1"/>
  <c r="O178" i="1"/>
  <c r="U178" i="1"/>
  <c r="AB178" i="1"/>
  <c r="F178" i="1"/>
  <c r="AO180" i="1"/>
  <c r="AM180" i="1" s="1"/>
  <c r="AN180" i="1" s="1"/>
  <c r="Z180" i="1"/>
  <c r="Y180" i="1"/>
  <c r="T180" i="1"/>
  <c r="O180" i="1"/>
  <c r="P180" i="1"/>
  <c r="F180" i="1"/>
  <c r="AO184" i="1"/>
  <c r="AM184" i="1" s="1"/>
  <c r="BD184" i="1" s="1"/>
  <c r="O184" i="1"/>
  <c r="P184" i="1"/>
  <c r="F184" i="1"/>
  <c r="Z171" i="1"/>
  <c r="Z168" i="1"/>
  <c r="Z163" i="1"/>
  <c r="Z157" i="1"/>
  <c r="Z151" i="1"/>
  <c r="Z148" i="1"/>
  <c r="Z145" i="1"/>
  <c r="Z142" i="1"/>
  <c r="Z44" i="1"/>
  <c r="Z43" i="1"/>
  <c r="Z92" i="1"/>
  <c r="Z80" i="1"/>
  <c r="Z76" i="1"/>
  <c r="Z70" i="1"/>
  <c r="Z67" i="1"/>
  <c r="Z59" i="1"/>
  <c r="Z57" i="1"/>
  <c r="Z50" i="1"/>
  <c r="Z46" i="1"/>
  <c r="Z100" i="1"/>
  <c r="Z33" i="1"/>
  <c r="Z39" i="1"/>
  <c r="Z38" i="1"/>
  <c r="Z36" i="1"/>
  <c r="Z31" i="1"/>
  <c r="Z30" i="1"/>
  <c r="Z29" i="1"/>
  <c r="Z132" i="1"/>
  <c r="Z131" i="1"/>
  <c r="Z28" i="1"/>
  <c r="Z27" i="1"/>
  <c r="Z24" i="1"/>
  <c r="Z23" i="1"/>
  <c r="Z22" i="1"/>
  <c r="Z21" i="1"/>
  <c r="Z20" i="1"/>
  <c r="Z19" i="1"/>
  <c r="Z37" i="1"/>
  <c r="AO37" i="1"/>
  <c r="AM37" i="1" s="1"/>
  <c r="AP37" i="1"/>
  <c r="Y37" i="1"/>
  <c r="T37" i="1"/>
  <c r="O37" i="1"/>
  <c r="U37" i="1"/>
  <c r="AB37" i="1"/>
  <c r="F37" i="1"/>
  <c r="J106" i="2"/>
  <c r="L106" i="2"/>
  <c r="U106" i="2"/>
  <c r="K18" i="2"/>
  <c r="A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3" i="2"/>
  <c r="I150" i="2"/>
  <c r="I149" i="2"/>
  <c r="I105" i="2"/>
  <c r="I104" i="2"/>
  <c r="I103" i="2"/>
  <c r="I102" i="2"/>
  <c r="I101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36" i="2"/>
  <c r="I35" i="2"/>
  <c r="I34" i="2"/>
  <c r="I32" i="2"/>
  <c r="I31" i="2"/>
  <c r="I29" i="2"/>
  <c r="I28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27" i="2"/>
  <c r="I26" i="2"/>
  <c r="I25" i="2"/>
  <c r="I24" i="2"/>
  <c r="I23" i="2"/>
  <c r="I22" i="2"/>
  <c r="I21" i="2"/>
  <c r="I20" i="2"/>
  <c r="I19" i="2"/>
  <c r="I18" i="2"/>
  <c r="J91" i="2"/>
  <c r="J90" i="2"/>
  <c r="K90" i="2"/>
  <c r="J89" i="2"/>
  <c r="K89" i="2"/>
  <c r="J88" i="2"/>
  <c r="J87" i="2"/>
  <c r="L87" i="2"/>
  <c r="M87" i="2"/>
  <c r="J86" i="2"/>
  <c r="K86" i="2"/>
  <c r="AO171" i="1"/>
  <c r="AM171" i="1"/>
  <c r="BD171" i="1" s="1"/>
  <c r="Y171" i="1"/>
  <c r="T171" i="1"/>
  <c r="O171" i="1"/>
  <c r="U171" i="1"/>
  <c r="AB171" i="1"/>
  <c r="F171" i="1"/>
  <c r="AO168" i="1"/>
  <c r="AM168" i="1" s="1"/>
  <c r="AN168" i="1" s="1"/>
  <c r="Y168" i="1"/>
  <c r="T168" i="1"/>
  <c r="O168" i="1"/>
  <c r="U168" i="1"/>
  <c r="AB168" i="1"/>
  <c r="F168" i="1"/>
  <c r="AO163" i="1"/>
  <c r="AP163" i="1" s="1"/>
  <c r="Y163" i="1"/>
  <c r="T163" i="1"/>
  <c r="O163" i="1"/>
  <c r="P163" i="1"/>
  <c r="Q163" i="1"/>
  <c r="F163" i="1"/>
  <c r="AO157" i="1"/>
  <c r="AP157" i="1" s="1"/>
  <c r="AM157" i="1"/>
  <c r="BD157" i="1" s="1"/>
  <c r="AN157" i="1"/>
  <c r="Y157" i="1"/>
  <c r="T157" i="1"/>
  <c r="O157" i="1"/>
  <c r="P157" i="1"/>
  <c r="Q157" i="1"/>
  <c r="F157" i="1"/>
  <c r="AO148" i="1"/>
  <c r="AM148" i="1"/>
  <c r="Y148" i="1"/>
  <c r="T148" i="1"/>
  <c r="O148" i="1"/>
  <c r="P148" i="1"/>
  <c r="F148" i="1"/>
  <c r="AO151" i="1"/>
  <c r="AP151" i="1"/>
  <c r="Y151" i="1"/>
  <c r="T151" i="1"/>
  <c r="O151" i="1"/>
  <c r="U151" i="1"/>
  <c r="AB151" i="1"/>
  <c r="F151" i="1"/>
  <c r="AO145" i="1"/>
  <c r="AM145" i="1"/>
  <c r="AN145" i="1" s="1"/>
  <c r="Y145" i="1"/>
  <c r="T145" i="1"/>
  <c r="O145" i="1"/>
  <c r="U145" i="1"/>
  <c r="AB145" i="1"/>
  <c r="F145" i="1"/>
  <c r="Y142" i="1"/>
  <c r="T142" i="1"/>
  <c r="O142" i="1"/>
  <c r="P142" i="1"/>
  <c r="V142" i="1"/>
  <c r="W142" i="1"/>
  <c r="AO142" i="1"/>
  <c r="AP142" i="1" s="1"/>
  <c r="F142" i="1"/>
  <c r="AO164" i="1"/>
  <c r="AM164" i="1" s="1"/>
  <c r="BD164" i="1" s="1"/>
  <c r="Y164" i="1"/>
  <c r="U164" i="1"/>
  <c r="V164" i="1"/>
  <c r="AC164" i="1"/>
  <c r="F164" i="1"/>
  <c r="AO44" i="1"/>
  <c r="AP44" i="1" s="1"/>
  <c r="Y44" i="1"/>
  <c r="T44" i="1"/>
  <c r="O44" i="1"/>
  <c r="U44" i="1"/>
  <c r="F44" i="1"/>
  <c r="AO43" i="1"/>
  <c r="AM43" i="1" s="1"/>
  <c r="Y43" i="1"/>
  <c r="T43" i="1"/>
  <c r="O43" i="1"/>
  <c r="P43" i="1"/>
  <c r="F43" i="1"/>
  <c r="Y37" i="5"/>
  <c r="T37" i="5"/>
  <c r="O37" i="5"/>
  <c r="P37" i="5"/>
  <c r="V37" i="5"/>
  <c r="A4" i="1"/>
  <c r="A4" i="5"/>
  <c r="J95" i="2"/>
  <c r="K95" i="2"/>
  <c r="Y38" i="5"/>
  <c r="T38" i="5"/>
  <c r="O38" i="5"/>
  <c r="U38" i="5"/>
  <c r="Y33" i="5"/>
  <c r="T33" i="5"/>
  <c r="O33" i="5"/>
  <c r="U33" i="5"/>
  <c r="Y32" i="5"/>
  <c r="T32" i="5"/>
  <c r="O32" i="5"/>
  <c r="U32" i="5"/>
  <c r="Y30" i="5"/>
  <c r="T30" i="5"/>
  <c r="O30" i="5"/>
  <c r="P30" i="5"/>
  <c r="Y29" i="5"/>
  <c r="T29" i="5"/>
  <c r="O29" i="5"/>
  <c r="U29" i="5"/>
  <c r="Y28" i="5"/>
  <c r="T28" i="5"/>
  <c r="O28" i="5"/>
  <c r="U28" i="5"/>
  <c r="Y27" i="5"/>
  <c r="T27" i="5"/>
  <c r="O27" i="5"/>
  <c r="P27" i="5"/>
  <c r="Q27" i="5"/>
  <c r="U27" i="5"/>
  <c r="AB27" i="5"/>
  <c r="Y26" i="5"/>
  <c r="T26" i="5"/>
  <c r="O26" i="5"/>
  <c r="U26" i="5"/>
  <c r="Y25" i="5"/>
  <c r="T25" i="5"/>
  <c r="O25" i="5"/>
  <c r="P25" i="5"/>
  <c r="Q25" i="5"/>
  <c r="T22" i="5"/>
  <c r="O22" i="5"/>
  <c r="U22" i="5"/>
  <c r="T21" i="5"/>
  <c r="O21" i="5"/>
  <c r="P21" i="5"/>
  <c r="T20" i="5"/>
  <c r="O20" i="5"/>
  <c r="U20" i="5"/>
  <c r="T19" i="5"/>
  <c r="O19" i="5"/>
  <c r="U19" i="5"/>
  <c r="Y18" i="5"/>
  <c r="T18" i="5"/>
  <c r="O18" i="5"/>
  <c r="U18" i="5"/>
  <c r="AB18" i="5"/>
  <c r="Y17" i="5"/>
  <c r="T17" i="5"/>
  <c r="O17" i="5"/>
  <c r="P17" i="5"/>
  <c r="J19" i="2"/>
  <c r="K19" i="2"/>
  <c r="J20" i="2"/>
  <c r="J21" i="2"/>
  <c r="L21" i="2"/>
  <c r="J23" i="2"/>
  <c r="L23" i="2"/>
  <c r="J24" i="2"/>
  <c r="K24" i="2"/>
  <c r="J25" i="2"/>
  <c r="K25" i="2"/>
  <c r="J26" i="2"/>
  <c r="K26" i="2"/>
  <c r="J107" i="2"/>
  <c r="L107" i="2"/>
  <c r="J108" i="2"/>
  <c r="L108" i="2"/>
  <c r="U108" i="2"/>
  <c r="J109" i="2"/>
  <c r="K109" i="2"/>
  <c r="J110" i="2"/>
  <c r="K110" i="2"/>
  <c r="J111" i="2"/>
  <c r="J112" i="2"/>
  <c r="K112" i="2"/>
  <c r="J113" i="2"/>
  <c r="K113" i="2"/>
  <c r="J114" i="2"/>
  <c r="L114" i="2"/>
  <c r="J115" i="2"/>
  <c r="J116" i="2"/>
  <c r="K116" i="2"/>
  <c r="J117" i="2"/>
  <c r="K117" i="2"/>
  <c r="J118" i="2"/>
  <c r="K118" i="2"/>
  <c r="J119" i="2"/>
  <c r="K119" i="2"/>
  <c r="J120" i="2"/>
  <c r="L120" i="2"/>
  <c r="J121" i="2"/>
  <c r="L121" i="2"/>
  <c r="J122" i="2"/>
  <c r="L122" i="2"/>
  <c r="J123" i="2"/>
  <c r="K123" i="2"/>
  <c r="J124" i="2"/>
  <c r="L124" i="2"/>
  <c r="J125" i="2"/>
  <c r="K125" i="2"/>
  <c r="J126" i="2"/>
  <c r="K126" i="2"/>
  <c r="J127" i="2"/>
  <c r="L127" i="2"/>
  <c r="J128" i="2"/>
  <c r="K128" i="2"/>
  <c r="J129" i="2"/>
  <c r="K129" i="2"/>
  <c r="J130" i="2"/>
  <c r="L130" i="2"/>
  <c r="J131" i="2"/>
  <c r="K131" i="2"/>
  <c r="J132" i="2"/>
  <c r="K132" i="2"/>
  <c r="J133" i="2"/>
  <c r="K133" i="2"/>
  <c r="J134" i="2"/>
  <c r="L134" i="2"/>
  <c r="U134" i="2"/>
  <c r="J135" i="2"/>
  <c r="K135" i="2"/>
  <c r="J136" i="2"/>
  <c r="L136" i="2"/>
  <c r="J137" i="2"/>
  <c r="K137" i="2"/>
  <c r="J138" i="2"/>
  <c r="J139" i="2"/>
  <c r="L139" i="2"/>
  <c r="J140" i="2"/>
  <c r="K140" i="2"/>
  <c r="J141" i="2"/>
  <c r="L141" i="2"/>
  <c r="J142" i="2"/>
  <c r="L142" i="2"/>
  <c r="M142" i="2"/>
  <c r="J143" i="2"/>
  <c r="L143" i="2"/>
  <c r="J144" i="2"/>
  <c r="K144" i="2"/>
  <c r="J145" i="2"/>
  <c r="L145" i="2"/>
  <c r="J146" i="2"/>
  <c r="L146" i="2"/>
  <c r="U146" i="2"/>
  <c r="J147" i="2"/>
  <c r="K147" i="2"/>
  <c r="J148" i="2"/>
  <c r="J29" i="2"/>
  <c r="K29" i="2"/>
  <c r="J31" i="2"/>
  <c r="L31" i="2"/>
  <c r="M31" i="2"/>
  <c r="J32" i="2"/>
  <c r="L32" i="2"/>
  <c r="U32" i="2"/>
  <c r="J34" i="2"/>
  <c r="K34" i="2"/>
  <c r="J35" i="2"/>
  <c r="K35" i="2"/>
  <c r="J36" i="2"/>
  <c r="L36" i="2"/>
  <c r="J44" i="2"/>
  <c r="K44" i="2"/>
  <c r="J45" i="2"/>
  <c r="K45" i="2"/>
  <c r="J46" i="2"/>
  <c r="L46" i="2"/>
  <c r="U46" i="2"/>
  <c r="J47" i="2"/>
  <c r="L47" i="2"/>
  <c r="U47" i="2"/>
  <c r="J48" i="2"/>
  <c r="K48" i="2"/>
  <c r="J49" i="2"/>
  <c r="K49" i="2"/>
  <c r="J50" i="2"/>
  <c r="L50" i="2"/>
  <c r="U50" i="2"/>
  <c r="J51" i="2"/>
  <c r="L51" i="2"/>
  <c r="M51" i="2"/>
  <c r="J52" i="2"/>
  <c r="L52" i="2"/>
  <c r="J53" i="2"/>
  <c r="L53" i="2"/>
  <c r="U53" i="2"/>
  <c r="J54" i="2"/>
  <c r="K54" i="2"/>
  <c r="J55" i="2"/>
  <c r="K55" i="2"/>
  <c r="J56" i="2"/>
  <c r="K56" i="2"/>
  <c r="J57" i="2"/>
  <c r="L57" i="2"/>
  <c r="U57" i="2"/>
  <c r="J58" i="2"/>
  <c r="K58" i="2"/>
  <c r="J59" i="2"/>
  <c r="K59" i="2"/>
  <c r="J60" i="2"/>
  <c r="L60" i="2"/>
  <c r="J61" i="2"/>
  <c r="L61" i="2"/>
  <c r="M61" i="2"/>
  <c r="J62" i="2"/>
  <c r="K62" i="2"/>
  <c r="J63" i="2"/>
  <c r="K63" i="2"/>
  <c r="J64" i="2"/>
  <c r="K64" i="2"/>
  <c r="J65" i="2"/>
  <c r="L65" i="2"/>
  <c r="U65" i="2"/>
  <c r="J66" i="2"/>
  <c r="L66" i="2"/>
  <c r="J67" i="2"/>
  <c r="L67" i="2"/>
  <c r="U67" i="2"/>
  <c r="J68" i="2"/>
  <c r="K68" i="2"/>
  <c r="J69" i="2"/>
  <c r="L69" i="2"/>
  <c r="J70" i="2"/>
  <c r="L70" i="2"/>
  <c r="J71" i="2"/>
  <c r="J72" i="2"/>
  <c r="L72" i="2"/>
  <c r="J73" i="2"/>
  <c r="K73" i="2"/>
  <c r="J74" i="2"/>
  <c r="J75" i="2"/>
  <c r="K75" i="2"/>
  <c r="J76" i="2"/>
  <c r="L76" i="2"/>
  <c r="J77" i="2"/>
  <c r="K77" i="2"/>
  <c r="J78" i="2"/>
  <c r="K78" i="2"/>
  <c r="J79" i="2"/>
  <c r="K79" i="2"/>
  <c r="J80" i="2"/>
  <c r="L80" i="2"/>
  <c r="U80" i="2"/>
  <c r="J81" i="2"/>
  <c r="L81" i="2"/>
  <c r="J82" i="2"/>
  <c r="K82" i="2"/>
  <c r="J83" i="2"/>
  <c r="K83" i="2"/>
  <c r="J84" i="2"/>
  <c r="L84" i="2"/>
  <c r="J85" i="2"/>
  <c r="K85" i="2"/>
  <c r="J92" i="2"/>
  <c r="K92" i="2"/>
  <c r="J93" i="2"/>
  <c r="K93" i="2"/>
  <c r="J94" i="2"/>
  <c r="J96" i="2"/>
  <c r="L96" i="2"/>
  <c r="J97" i="2"/>
  <c r="K97" i="2"/>
  <c r="J101" i="2"/>
  <c r="L101" i="2"/>
  <c r="M101" i="2"/>
  <c r="J102" i="2"/>
  <c r="L102" i="2"/>
  <c r="J103" i="2"/>
  <c r="L103" i="2"/>
  <c r="J104" i="2"/>
  <c r="J105" i="2"/>
  <c r="L105" i="2"/>
  <c r="J149" i="2"/>
  <c r="L149" i="2"/>
  <c r="U149" i="2"/>
  <c r="J150" i="2"/>
  <c r="K150" i="2"/>
  <c r="J156" i="2"/>
  <c r="K156" i="2"/>
  <c r="J158" i="2"/>
  <c r="L158" i="2"/>
  <c r="U158" i="2"/>
  <c r="J159" i="2"/>
  <c r="K159" i="2"/>
  <c r="J160" i="2"/>
  <c r="L160" i="2"/>
  <c r="U160" i="2"/>
  <c r="J161" i="2"/>
  <c r="K161" i="2"/>
  <c r="J162" i="2"/>
  <c r="J163" i="2"/>
  <c r="J164" i="2"/>
  <c r="K164" i="2"/>
  <c r="J165" i="2"/>
  <c r="L165" i="2"/>
  <c r="J166" i="2"/>
  <c r="L166" i="2"/>
  <c r="J167" i="2"/>
  <c r="L167" i="2"/>
  <c r="U167" i="2"/>
  <c r="J168" i="2"/>
  <c r="J169" i="2"/>
  <c r="K169" i="2"/>
  <c r="J170" i="2"/>
  <c r="L170" i="2"/>
  <c r="U170" i="2"/>
  <c r="J171" i="2"/>
  <c r="L171" i="2"/>
  <c r="J172" i="2"/>
  <c r="L172" i="2"/>
  <c r="J173" i="2"/>
  <c r="L173" i="2"/>
  <c r="M173" i="2"/>
  <c r="J174" i="2"/>
  <c r="K174" i="2"/>
  <c r="J175" i="2"/>
  <c r="K175" i="2"/>
  <c r="J176" i="2"/>
  <c r="L176" i="2"/>
  <c r="J177" i="2"/>
  <c r="K177" i="2"/>
  <c r="J178" i="2"/>
  <c r="L178" i="2"/>
  <c r="U178" i="2"/>
  <c r="J179" i="2"/>
  <c r="L179" i="2"/>
  <c r="U179" i="2"/>
  <c r="J180" i="2"/>
  <c r="K180" i="2"/>
  <c r="J181" i="2"/>
  <c r="L181" i="2"/>
  <c r="J182" i="2"/>
  <c r="L182" i="2"/>
  <c r="J183" i="2"/>
  <c r="L183" i="2"/>
  <c r="M183" i="2"/>
  <c r="J184" i="2"/>
  <c r="K184" i="2"/>
  <c r="J185" i="2"/>
  <c r="K185" i="2"/>
  <c r="J186" i="2"/>
  <c r="K186" i="2"/>
  <c r="J187" i="2"/>
  <c r="K187" i="2"/>
  <c r="J188" i="2"/>
  <c r="L188" i="2"/>
  <c r="J189" i="2"/>
  <c r="K189" i="2"/>
  <c r="J190" i="2"/>
  <c r="L190" i="2"/>
  <c r="J191" i="2"/>
  <c r="K191" i="2"/>
  <c r="J192" i="2"/>
  <c r="L192" i="2"/>
  <c r="U192" i="2"/>
  <c r="J193" i="2"/>
  <c r="K193" i="2"/>
  <c r="J194" i="2"/>
  <c r="K194" i="2"/>
  <c r="J195" i="2"/>
  <c r="K195" i="2"/>
  <c r="J196" i="2"/>
  <c r="J197" i="2"/>
  <c r="L197" i="2"/>
  <c r="M197" i="2"/>
  <c r="J198" i="2"/>
  <c r="L198" i="2"/>
  <c r="J199" i="2"/>
  <c r="J200" i="2"/>
  <c r="L200" i="2"/>
  <c r="J201" i="2"/>
  <c r="K201" i="2"/>
  <c r="J202" i="2"/>
  <c r="K202" i="2"/>
  <c r="J203" i="2"/>
  <c r="K203" i="2"/>
  <c r="J204" i="2"/>
  <c r="L204" i="2"/>
  <c r="J205" i="2"/>
  <c r="K205" i="2"/>
  <c r="J206" i="2"/>
  <c r="L206" i="2"/>
  <c r="U206" i="2"/>
  <c r="J207" i="2"/>
  <c r="K207" i="2"/>
  <c r="J208" i="2"/>
  <c r="K208" i="2"/>
  <c r="J209" i="2"/>
  <c r="L209" i="2"/>
  <c r="U209" i="2"/>
  <c r="J210" i="2"/>
  <c r="K210" i="2"/>
  <c r="J211" i="2"/>
  <c r="L211" i="2"/>
  <c r="J212" i="2"/>
  <c r="L212" i="2"/>
  <c r="U212" i="2"/>
  <c r="J213" i="2"/>
  <c r="L213" i="2"/>
  <c r="M213" i="2"/>
  <c r="J214" i="2"/>
  <c r="K214" i="2"/>
  <c r="J215" i="2"/>
  <c r="L215" i="2"/>
  <c r="J216" i="2"/>
  <c r="K216" i="2"/>
  <c r="J217" i="2"/>
  <c r="K217" i="2"/>
  <c r="J218" i="2"/>
  <c r="K218" i="2"/>
  <c r="J219" i="2"/>
  <c r="K219" i="2"/>
  <c r="J221" i="2"/>
  <c r="K221" i="2"/>
  <c r="J222" i="2"/>
  <c r="L222" i="2"/>
  <c r="J223" i="2"/>
  <c r="K223" i="2"/>
  <c r="J224" i="2"/>
  <c r="K224" i="2"/>
  <c r="K225" i="2"/>
  <c r="J226" i="2"/>
  <c r="K226" i="2"/>
  <c r="J227" i="2"/>
  <c r="L227" i="2"/>
  <c r="J228" i="2"/>
  <c r="K228" i="2"/>
  <c r="J229" i="2"/>
  <c r="L229" i="2"/>
  <c r="U229" i="2"/>
  <c r="J230" i="2"/>
  <c r="K230" i="2"/>
  <c r="J231" i="2"/>
  <c r="L231" i="2"/>
  <c r="J232" i="2"/>
  <c r="K232" i="2"/>
  <c r="J233" i="2"/>
  <c r="F19" i="1"/>
  <c r="O19" i="1"/>
  <c r="T19" i="1"/>
  <c r="Y19" i="1"/>
  <c r="F20" i="1"/>
  <c r="O20" i="1"/>
  <c r="P20" i="1"/>
  <c r="V20" i="1"/>
  <c r="AC20" i="1"/>
  <c r="T20" i="1"/>
  <c r="Y20" i="1"/>
  <c r="AO20" i="1"/>
  <c r="AM20" i="1"/>
  <c r="AN20" i="1" s="1"/>
  <c r="F21" i="1"/>
  <c r="O21" i="1"/>
  <c r="U21" i="1"/>
  <c r="T21" i="1"/>
  <c r="AP21" i="1"/>
  <c r="F22" i="1"/>
  <c r="O22" i="1"/>
  <c r="U22" i="1"/>
  <c r="AB22" i="1"/>
  <c r="T22" i="1"/>
  <c r="AO22" i="1"/>
  <c r="F23" i="1"/>
  <c r="O23" i="1"/>
  <c r="P23" i="1"/>
  <c r="V23" i="1"/>
  <c r="T23" i="1"/>
  <c r="AO23" i="1"/>
  <c r="F24" i="1"/>
  <c r="O24" i="1"/>
  <c r="P24" i="1"/>
  <c r="T24" i="1"/>
  <c r="AO24" i="1"/>
  <c r="AP24" i="1"/>
  <c r="F27" i="1"/>
  <c r="O27" i="1"/>
  <c r="U27" i="1"/>
  <c r="T27" i="1"/>
  <c r="Y27" i="1"/>
  <c r="AO27" i="1"/>
  <c r="AM27" i="1" s="1"/>
  <c r="BD27" i="1" s="1"/>
  <c r="AN27" i="1"/>
  <c r="F28" i="1"/>
  <c r="O28" i="1"/>
  <c r="P28" i="1"/>
  <c r="Q28" i="1"/>
  <c r="T28" i="1"/>
  <c r="Y28" i="1"/>
  <c r="AO28" i="1"/>
  <c r="AM28" i="1"/>
  <c r="BD28" i="1" s="1"/>
  <c r="F29" i="1"/>
  <c r="O29" i="1"/>
  <c r="U29" i="1"/>
  <c r="T29" i="1"/>
  <c r="Y29" i="1"/>
  <c r="AO29" i="1"/>
  <c r="AM29" i="1" s="1"/>
  <c r="BD29" i="1" s="1"/>
  <c r="F30" i="1"/>
  <c r="O30" i="1"/>
  <c r="P30" i="1"/>
  <c r="T30" i="1"/>
  <c r="Y30" i="1"/>
  <c r="AO30" i="1"/>
  <c r="AP30" i="1" s="1"/>
  <c r="F31" i="1"/>
  <c r="O31" i="1"/>
  <c r="T31" i="1"/>
  <c r="Y31" i="1"/>
  <c r="AO31" i="1"/>
  <c r="F36" i="1"/>
  <c r="O36" i="1"/>
  <c r="P36" i="1"/>
  <c r="Q36" i="1"/>
  <c r="T36" i="1"/>
  <c r="AO36" i="1"/>
  <c r="AM36" i="1" s="1"/>
  <c r="AN36" i="1" s="1"/>
  <c r="F38" i="1"/>
  <c r="O38" i="1"/>
  <c r="P38" i="1"/>
  <c r="T38" i="1"/>
  <c r="AO38" i="1"/>
  <c r="AM38" i="1"/>
  <c r="AN38" i="1"/>
  <c r="F39" i="1"/>
  <c r="O39" i="1"/>
  <c r="P39" i="1"/>
  <c r="Q39" i="1"/>
  <c r="T39" i="1"/>
  <c r="Y39" i="1"/>
  <c r="AO39" i="1"/>
  <c r="AP39" i="1"/>
  <c r="F33" i="1"/>
  <c r="O33" i="1"/>
  <c r="U33" i="1"/>
  <c r="AB33" i="1"/>
  <c r="T33" i="1"/>
  <c r="Y33" i="1"/>
  <c r="AO33" i="1"/>
  <c r="AM33" i="1"/>
  <c r="BD33" i="1" s="1"/>
  <c r="F35" i="1"/>
  <c r="O35" i="1"/>
  <c r="U35" i="1"/>
  <c r="AB35" i="1"/>
  <c r="AO35" i="1"/>
  <c r="AP35" i="1" s="1"/>
  <c r="F131" i="1"/>
  <c r="O131" i="1"/>
  <c r="P131" i="1"/>
  <c r="T131" i="1"/>
  <c r="Y131" i="1"/>
  <c r="AO131" i="1"/>
  <c r="AM131" i="1"/>
  <c r="AN131" i="1" s="1"/>
  <c r="F132" i="1"/>
  <c r="O132" i="1"/>
  <c r="U132" i="1"/>
  <c r="AB132" i="1"/>
  <c r="T132" i="1"/>
  <c r="Y132" i="1"/>
  <c r="AO132" i="1"/>
  <c r="AM132" i="1" s="1"/>
  <c r="AN132" i="1" s="1"/>
  <c r="F100" i="1"/>
  <c r="O100" i="1"/>
  <c r="P100" i="1"/>
  <c r="V100" i="1"/>
  <c r="T100" i="1"/>
  <c r="Y100" i="1"/>
  <c r="AO100" i="1"/>
  <c r="AP100" i="1"/>
  <c r="F101" i="1"/>
  <c r="O101" i="1"/>
  <c r="U101" i="1"/>
  <c r="AB101" i="1"/>
  <c r="AO101" i="1"/>
  <c r="AM101" i="1"/>
  <c r="F102" i="1"/>
  <c r="O102" i="1"/>
  <c r="U102" i="1"/>
  <c r="AB102" i="1"/>
  <c r="AO102" i="1"/>
  <c r="AM102" i="1"/>
  <c r="F104" i="1"/>
  <c r="O104" i="1"/>
  <c r="P104" i="1"/>
  <c r="T104" i="1"/>
  <c r="Y104" i="1"/>
  <c r="AO104" i="1"/>
  <c r="AM104" i="1"/>
  <c r="AN104" i="1" s="1"/>
  <c r="F105" i="1"/>
  <c r="O105" i="1"/>
  <c r="U105" i="1"/>
  <c r="AB105" i="1"/>
  <c r="AO105" i="1"/>
  <c r="AP105" i="1" s="1"/>
  <c r="F106" i="1"/>
  <c r="O106" i="1"/>
  <c r="U106" i="1"/>
  <c r="AB106" i="1"/>
  <c r="T106" i="1"/>
  <c r="Y106" i="1"/>
  <c r="AO106" i="1"/>
  <c r="AM106" i="1" s="1"/>
  <c r="F107" i="1"/>
  <c r="O107" i="1"/>
  <c r="U107" i="1"/>
  <c r="AO107" i="1"/>
  <c r="AP107" i="1"/>
  <c r="F108" i="1"/>
  <c r="O108" i="1"/>
  <c r="U108" i="1"/>
  <c r="AB108" i="1"/>
  <c r="AO108" i="1"/>
  <c r="AP108" i="1"/>
  <c r="F109" i="1"/>
  <c r="O109" i="1"/>
  <c r="U109" i="1"/>
  <c r="AB109" i="1"/>
  <c r="T109" i="1"/>
  <c r="Y109" i="1"/>
  <c r="AO109" i="1"/>
  <c r="AP109" i="1"/>
  <c r="F110" i="1"/>
  <c r="O110" i="1"/>
  <c r="AO110" i="1"/>
  <c r="AM110" i="1" s="1"/>
  <c r="F111" i="1"/>
  <c r="O111" i="1"/>
  <c r="P111" i="1"/>
  <c r="AO111" i="1"/>
  <c r="AM111" i="1"/>
  <c r="BD111" i="1"/>
  <c r="F112" i="1"/>
  <c r="O112" i="1"/>
  <c r="U112" i="1"/>
  <c r="AB112" i="1"/>
  <c r="T112" i="1"/>
  <c r="Y112" i="1"/>
  <c r="AO112" i="1"/>
  <c r="AM112" i="1"/>
  <c r="F113" i="1"/>
  <c r="O113" i="1"/>
  <c r="U113" i="1"/>
  <c r="AB113" i="1"/>
  <c r="AO113" i="1"/>
  <c r="AM113" i="1"/>
  <c r="F114" i="1"/>
  <c r="O114" i="1"/>
  <c r="U114" i="1"/>
  <c r="AB114" i="1"/>
  <c r="AO114" i="1"/>
  <c r="AM114" i="1"/>
  <c r="AN114" i="1" s="1"/>
  <c r="F115" i="1"/>
  <c r="O115" i="1"/>
  <c r="U115" i="1"/>
  <c r="AB115" i="1"/>
  <c r="AO115" i="1"/>
  <c r="F116" i="1"/>
  <c r="O116" i="1"/>
  <c r="U116" i="1"/>
  <c r="AB116" i="1"/>
  <c r="T116" i="1"/>
  <c r="Y116" i="1"/>
  <c r="AO116" i="1"/>
  <c r="AP116" i="1"/>
  <c r="F117" i="1"/>
  <c r="O117" i="1"/>
  <c r="AO117" i="1"/>
  <c r="AP117" i="1" s="1"/>
  <c r="AM117" i="1"/>
  <c r="BD117" i="1"/>
  <c r="F118" i="1"/>
  <c r="O118" i="1"/>
  <c r="P118" i="1"/>
  <c r="T118" i="1"/>
  <c r="Y118" i="1"/>
  <c r="AO118" i="1"/>
  <c r="AP118" i="1"/>
  <c r="F119" i="1"/>
  <c r="O119" i="1"/>
  <c r="U119" i="1"/>
  <c r="AO119" i="1"/>
  <c r="AM119" i="1" s="1"/>
  <c r="F120" i="1"/>
  <c r="O120" i="1"/>
  <c r="AO120" i="1"/>
  <c r="AP120" i="1" s="1"/>
  <c r="F121" i="1"/>
  <c r="O121" i="1"/>
  <c r="U121" i="1"/>
  <c r="AO121" i="1"/>
  <c r="AM121" i="1" s="1"/>
  <c r="BD121" i="1" s="1"/>
  <c r="F124" i="1"/>
  <c r="O124" i="1"/>
  <c r="U124" i="1"/>
  <c r="AO124" i="1"/>
  <c r="AM124" i="1" s="1"/>
  <c r="AN124" i="1" s="1"/>
  <c r="AP124" i="1"/>
  <c r="F125" i="1"/>
  <c r="O125" i="1"/>
  <c r="AO125" i="1"/>
  <c r="AM125" i="1"/>
  <c r="AN125" i="1"/>
  <c r="F126" i="1"/>
  <c r="O126" i="1"/>
  <c r="U126" i="1"/>
  <c r="AO126" i="1"/>
  <c r="AM126" i="1"/>
  <c r="F127" i="1"/>
  <c r="O127" i="1"/>
  <c r="AO127" i="1"/>
  <c r="AP127" i="1" s="1"/>
  <c r="AM127" i="1"/>
  <c r="F45" i="1"/>
  <c r="O45" i="1"/>
  <c r="AB45" i="1"/>
  <c r="AO45" i="1"/>
  <c r="AP45" i="1" s="1"/>
  <c r="F46" i="1"/>
  <c r="O46" i="1"/>
  <c r="U46" i="1"/>
  <c r="AB46" i="1"/>
  <c r="T46" i="1"/>
  <c r="Y46" i="1"/>
  <c r="AO46" i="1"/>
  <c r="AM46" i="1" s="1"/>
  <c r="F47" i="1"/>
  <c r="O47" i="1"/>
  <c r="AB47" i="1"/>
  <c r="AO47" i="1"/>
  <c r="AP47" i="1"/>
  <c r="F48" i="1"/>
  <c r="O48" i="1"/>
  <c r="AB48" i="1"/>
  <c r="AO48" i="1"/>
  <c r="AM48" i="1"/>
  <c r="BD48" i="1" s="1"/>
  <c r="F49" i="1"/>
  <c r="O49" i="1"/>
  <c r="P49" i="1"/>
  <c r="AO49" i="1"/>
  <c r="AM49" i="1" s="1"/>
  <c r="F50" i="1"/>
  <c r="O50" i="1"/>
  <c r="U50" i="1"/>
  <c r="AB50" i="1"/>
  <c r="T50" i="1"/>
  <c r="Y50" i="1"/>
  <c r="AO50" i="1"/>
  <c r="AP50" i="1"/>
  <c r="F51" i="1"/>
  <c r="O51" i="1"/>
  <c r="AB51" i="1"/>
  <c r="AO51" i="1"/>
  <c r="AM51" i="1" s="1"/>
  <c r="AN51" i="1" s="1"/>
  <c r="F53" i="1"/>
  <c r="O53" i="1"/>
  <c r="AO53" i="1"/>
  <c r="AM53" i="1"/>
  <c r="F54" i="1"/>
  <c r="O54" i="1"/>
  <c r="P54" i="1"/>
  <c r="Q54" i="1"/>
  <c r="AF54" i="1" s="1"/>
  <c r="AO54" i="1"/>
  <c r="AM54" i="1"/>
  <c r="BD54" i="1" s="1"/>
  <c r="F56" i="1"/>
  <c r="O56" i="1"/>
  <c r="AO56" i="1"/>
  <c r="AM56" i="1"/>
  <c r="F57" i="1"/>
  <c r="O57" i="1"/>
  <c r="U57" i="1"/>
  <c r="AB57" i="1"/>
  <c r="T57" i="1"/>
  <c r="Y57" i="1"/>
  <c r="AO57" i="1"/>
  <c r="AM57" i="1"/>
  <c r="BD57" i="1" s="1"/>
  <c r="F58" i="1"/>
  <c r="O58" i="1"/>
  <c r="AB58" i="1"/>
  <c r="AO58" i="1"/>
  <c r="AM58" i="1" s="1"/>
  <c r="F59" i="1"/>
  <c r="O59" i="1"/>
  <c r="U59" i="1"/>
  <c r="AB59" i="1"/>
  <c r="T59" i="1"/>
  <c r="Y59" i="1"/>
  <c r="AO59" i="1"/>
  <c r="AM59" i="1" s="1"/>
  <c r="F60" i="1"/>
  <c r="O60" i="1"/>
  <c r="AO60" i="1"/>
  <c r="AP60" i="1" s="1"/>
  <c r="F61" i="1"/>
  <c r="O61" i="1"/>
  <c r="AB61" i="1"/>
  <c r="AO61" i="1"/>
  <c r="F62" i="1"/>
  <c r="O62" i="1"/>
  <c r="AB62" i="1"/>
  <c r="AO62" i="1"/>
  <c r="F63" i="1"/>
  <c r="O63" i="1"/>
  <c r="AO63" i="1"/>
  <c r="F64" i="1"/>
  <c r="O64" i="1"/>
  <c r="P64" i="1"/>
  <c r="AO64" i="1"/>
  <c r="AP64" i="1" s="1"/>
  <c r="F65" i="1"/>
  <c r="O65" i="1"/>
  <c r="AB65" i="1"/>
  <c r="AO65" i="1"/>
  <c r="AP65" i="1"/>
  <c r="F66" i="1"/>
  <c r="O66" i="1"/>
  <c r="AO66" i="1"/>
  <c r="AP66" i="1" s="1"/>
  <c r="F67" i="1"/>
  <c r="O67" i="1"/>
  <c r="U67" i="1"/>
  <c r="AB67" i="1"/>
  <c r="T67" i="1"/>
  <c r="Y67" i="1"/>
  <c r="AO67" i="1"/>
  <c r="AM67" i="1" s="1"/>
  <c r="BD67" i="1" s="1"/>
  <c r="F68" i="1"/>
  <c r="O68" i="1"/>
  <c r="AB68" i="1"/>
  <c r="AO68" i="1"/>
  <c r="AM68" i="1" s="1"/>
  <c r="AP68" i="1"/>
  <c r="F69" i="1"/>
  <c r="O69" i="1"/>
  <c r="AB69" i="1"/>
  <c r="AO69" i="1"/>
  <c r="AM69" i="1" s="1"/>
  <c r="F70" i="1"/>
  <c r="O70" i="1"/>
  <c r="U70" i="1"/>
  <c r="AB70" i="1"/>
  <c r="T70" i="1"/>
  <c r="Y70" i="1"/>
  <c r="AO70" i="1"/>
  <c r="AP70" i="1" s="1"/>
  <c r="F71" i="1"/>
  <c r="O71" i="1"/>
  <c r="P71" i="1"/>
  <c r="Q71" i="1"/>
  <c r="AO71" i="1"/>
  <c r="AP71" i="1" s="1"/>
  <c r="F74" i="1"/>
  <c r="O74" i="1"/>
  <c r="AB74" i="1"/>
  <c r="AO74" i="1"/>
  <c r="F75" i="1"/>
  <c r="O75" i="1"/>
  <c r="P75" i="1"/>
  <c r="Q75" i="1"/>
  <c r="AJ75" i="1" s="1"/>
  <c r="AD75" i="1"/>
  <c r="AO75" i="1"/>
  <c r="AM75" i="1" s="1"/>
  <c r="F76" i="1"/>
  <c r="O76" i="1"/>
  <c r="P76" i="1"/>
  <c r="Q76" i="1"/>
  <c r="T76" i="1"/>
  <c r="Y76" i="1"/>
  <c r="AO76" i="1"/>
  <c r="AM76" i="1"/>
  <c r="BD76" i="1" s="1"/>
  <c r="F77" i="1"/>
  <c r="O77" i="1"/>
  <c r="P77" i="1"/>
  <c r="AO77" i="1"/>
  <c r="AM77" i="1" s="1"/>
  <c r="F79" i="1"/>
  <c r="O79" i="1"/>
  <c r="P79" i="1"/>
  <c r="AC79" i="1"/>
  <c r="AO79" i="1"/>
  <c r="AM79" i="1" s="1"/>
  <c r="BD79" i="1" s="1"/>
  <c r="F80" i="1"/>
  <c r="O80" i="1"/>
  <c r="U80" i="1"/>
  <c r="AB80" i="1"/>
  <c r="T80" i="1"/>
  <c r="Y80" i="1"/>
  <c r="AO80" i="1"/>
  <c r="AM80" i="1" s="1"/>
  <c r="AN80" i="1" s="1"/>
  <c r="F81" i="1"/>
  <c r="O81" i="1"/>
  <c r="AO81" i="1"/>
  <c r="F83" i="1"/>
  <c r="O83" i="1"/>
  <c r="P83" i="1"/>
  <c r="AC83" i="1"/>
  <c r="AO83" i="1"/>
  <c r="AM83" i="1"/>
  <c r="BD83" i="1" s="1"/>
  <c r="AN83" i="1"/>
  <c r="F85" i="1"/>
  <c r="O85" i="1"/>
  <c r="AB85" i="1"/>
  <c r="AO85" i="1"/>
  <c r="AP85" i="1"/>
  <c r="F86" i="1"/>
  <c r="O86" i="1"/>
  <c r="P86" i="1"/>
  <c r="Q86" i="1"/>
  <c r="AD86" i="1"/>
  <c r="AO86" i="1"/>
  <c r="AP86" i="1" s="1"/>
  <c r="F89" i="1"/>
  <c r="O89" i="1"/>
  <c r="P89" i="1"/>
  <c r="Q89" i="1"/>
  <c r="AD89" i="1" s="1"/>
  <c r="AO89" i="1"/>
  <c r="AM89" i="1" s="1"/>
  <c r="AN89" i="1" s="1"/>
  <c r="F91" i="1"/>
  <c r="O91" i="1"/>
  <c r="P91" i="1"/>
  <c r="AO91" i="1"/>
  <c r="AP91" i="1"/>
  <c r="F92" i="1"/>
  <c r="O92" i="1"/>
  <c r="P92" i="1"/>
  <c r="Q92" i="1"/>
  <c r="T92" i="1"/>
  <c r="Y92" i="1"/>
  <c r="AO92" i="1"/>
  <c r="AP92" i="1"/>
  <c r="F133" i="1"/>
  <c r="O133" i="1"/>
  <c r="AB133" i="1"/>
  <c r="AO133" i="1"/>
  <c r="AM133" i="1" s="1"/>
  <c r="F134" i="1"/>
  <c r="O134" i="1"/>
  <c r="P134" i="1"/>
  <c r="Q134" i="1"/>
  <c r="AO134" i="1"/>
  <c r="AM134" i="1" s="1"/>
  <c r="AP134" i="1"/>
  <c r="F135" i="1"/>
  <c r="O135" i="1"/>
  <c r="AO135" i="1"/>
  <c r="AP135" i="1"/>
  <c r="F136" i="1"/>
  <c r="O136" i="1"/>
  <c r="P136" i="1"/>
  <c r="Q136" i="1"/>
  <c r="AF136" i="1" s="1"/>
  <c r="AO136" i="1"/>
  <c r="F137" i="1"/>
  <c r="U137" i="1"/>
  <c r="AB137" i="1"/>
  <c r="Y137" i="1"/>
  <c r="AO137" i="1"/>
  <c r="AM137" i="1" s="1"/>
  <c r="AN137" i="1" s="1"/>
  <c r="F138" i="1"/>
  <c r="O138" i="1"/>
  <c r="AO138" i="1"/>
  <c r="AP138" i="1"/>
  <c r="F139" i="1"/>
  <c r="O139" i="1"/>
  <c r="AO139" i="1"/>
  <c r="AM139" i="1" s="1"/>
  <c r="BD139" i="1" s="1"/>
  <c r="AP139" i="1"/>
  <c r="F140" i="1"/>
  <c r="O140" i="1"/>
  <c r="P140" i="1"/>
  <c r="AO140" i="1"/>
  <c r="AM140" i="1" s="1"/>
  <c r="BD140" i="1" s="1"/>
  <c r="F141" i="1"/>
  <c r="O141" i="1"/>
  <c r="P141" i="1"/>
  <c r="Q141" i="1"/>
  <c r="AF141" i="1" s="1"/>
  <c r="AI141" i="1" s="1"/>
  <c r="AO141" i="1"/>
  <c r="AP141" i="1" s="1"/>
  <c r="F143" i="1"/>
  <c r="U143" i="1"/>
  <c r="AB143" i="1"/>
  <c r="Y143" i="1"/>
  <c r="AO143" i="1"/>
  <c r="AM143" i="1" s="1"/>
  <c r="F144" i="1"/>
  <c r="O144" i="1"/>
  <c r="P144" i="1"/>
  <c r="AC144" i="1"/>
  <c r="AO144" i="1"/>
  <c r="AP144" i="1" s="1"/>
  <c r="F146" i="1"/>
  <c r="U146" i="1"/>
  <c r="Y146" i="1"/>
  <c r="AO146" i="1"/>
  <c r="AM146" i="1" s="1"/>
  <c r="BD146" i="1" s="1"/>
  <c r="F147" i="1"/>
  <c r="O147" i="1"/>
  <c r="AO147" i="1"/>
  <c r="AP147" i="1" s="1"/>
  <c r="F149" i="1"/>
  <c r="U149" i="1"/>
  <c r="V149" i="1"/>
  <c r="W149" i="1"/>
  <c r="AF149" i="1" s="1"/>
  <c r="AH149" i="1" s="1"/>
  <c r="Y149" i="1"/>
  <c r="AO149" i="1"/>
  <c r="AP149" i="1" s="1"/>
  <c r="F150" i="1"/>
  <c r="O150" i="1"/>
  <c r="P150" i="1"/>
  <c r="AO150" i="1"/>
  <c r="AM150" i="1" s="1"/>
  <c r="F152" i="1"/>
  <c r="U152" i="1"/>
  <c r="AB152" i="1"/>
  <c r="Y152" i="1"/>
  <c r="AO152" i="1"/>
  <c r="AM152" i="1" s="1"/>
  <c r="F153" i="1"/>
  <c r="O153" i="1"/>
  <c r="AB153" i="1"/>
  <c r="AO153" i="1"/>
  <c r="AP153" i="1" s="1"/>
  <c r="F154" i="1"/>
  <c r="O154" i="1"/>
  <c r="P154" i="1"/>
  <c r="AC154" i="1"/>
  <c r="AO154" i="1"/>
  <c r="AM154" i="1"/>
  <c r="F155" i="1"/>
  <c r="O155" i="1"/>
  <c r="P155" i="1"/>
  <c r="AC155" i="1"/>
  <c r="AO155" i="1"/>
  <c r="AP155" i="1" s="1"/>
  <c r="F156" i="1"/>
  <c r="O156" i="1"/>
  <c r="P156" i="1"/>
  <c r="AC156" i="1"/>
  <c r="AO156" i="1"/>
  <c r="F158" i="1"/>
  <c r="U158" i="1"/>
  <c r="AB158" i="1"/>
  <c r="Y158" i="1"/>
  <c r="AO158" i="1"/>
  <c r="AM158" i="1" s="1"/>
  <c r="BD158" i="1" s="1"/>
  <c r="AP158" i="1"/>
  <c r="F159" i="1"/>
  <c r="O159" i="1"/>
  <c r="AB159" i="1"/>
  <c r="AO159" i="1"/>
  <c r="AM159" i="1"/>
  <c r="BD159" i="1" s="1"/>
  <c r="F160" i="1"/>
  <c r="O160" i="1"/>
  <c r="AB160" i="1"/>
  <c r="AO160" i="1"/>
  <c r="AM160" i="1" s="1"/>
  <c r="AN160" i="1" s="1"/>
  <c r="F161" i="1"/>
  <c r="O161" i="1"/>
  <c r="AB161" i="1"/>
  <c r="AO161" i="1"/>
  <c r="AM161" i="1" s="1"/>
  <c r="F162" i="1"/>
  <c r="O162" i="1"/>
  <c r="AO162" i="1"/>
  <c r="AM162" i="1" s="1"/>
  <c r="AN162" i="1" s="1"/>
  <c r="F165" i="1"/>
  <c r="O165" i="1"/>
  <c r="AB165" i="1"/>
  <c r="AO165" i="1"/>
  <c r="AM165" i="1" s="1"/>
  <c r="AN165" i="1" s="1"/>
  <c r="F167" i="1"/>
  <c r="O167" i="1"/>
  <c r="AH167" i="1"/>
  <c r="AO167" i="1"/>
  <c r="F169" i="1"/>
  <c r="U169" i="1"/>
  <c r="Y169" i="1"/>
  <c r="AO169" i="1"/>
  <c r="AP169" i="1" s="1"/>
  <c r="F170" i="1"/>
  <c r="O170" i="1"/>
  <c r="AB170" i="1"/>
  <c r="AO170" i="1"/>
  <c r="AP170" i="1" s="1"/>
  <c r="F172" i="1"/>
  <c r="U172" i="1"/>
  <c r="V172" i="1"/>
  <c r="W172" i="1"/>
  <c r="AF172" i="1" s="1"/>
  <c r="AH172" i="1" s="1"/>
  <c r="AD172" i="1"/>
  <c r="Y172" i="1"/>
  <c r="AO172" i="1"/>
  <c r="AP172" i="1" s="1"/>
  <c r="F174" i="1"/>
  <c r="O174" i="1"/>
  <c r="AB174" i="1"/>
  <c r="AO174" i="1"/>
  <c r="AP174" i="1" s="1"/>
  <c r="F175" i="1"/>
  <c r="O175" i="1"/>
  <c r="AB175" i="1"/>
  <c r="AO175" i="1"/>
  <c r="AM175" i="1"/>
  <c r="BD175" i="1" s="1"/>
  <c r="F176" i="1"/>
  <c r="U176" i="1"/>
  <c r="V176" i="1"/>
  <c r="AC176" i="1"/>
  <c r="Y176" i="1"/>
  <c r="AO176" i="1"/>
  <c r="AM176" i="1" s="1"/>
  <c r="F177" i="1"/>
  <c r="O177" i="1"/>
  <c r="AH177" i="1"/>
  <c r="AO177" i="1"/>
  <c r="F179" i="1"/>
  <c r="O179" i="1"/>
  <c r="P179" i="1"/>
  <c r="AO179" i="1"/>
  <c r="AP179" i="1"/>
  <c r="F181" i="1"/>
  <c r="O181" i="1"/>
  <c r="AB181" i="1"/>
  <c r="AO181" i="1"/>
  <c r="AP181" i="1" s="1"/>
  <c r="F182" i="1"/>
  <c r="O182" i="1"/>
  <c r="P182" i="1"/>
  <c r="Q182" i="1"/>
  <c r="AD182" i="1" s="1"/>
  <c r="AO182" i="1"/>
  <c r="AP182" i="1"/>
  <c r="F183" i="1"/>
  <c r="O183" i="1"/>
  <c r="AB183" i="1"/>
  <c r="AO183" i="1"/>
  <c r="AP183" i="1" s="1"/>
  <c r="AM183" i="1"/>
  <c r="BD183" i="1" s="1"/>
  <c r="F185" i="1"/>
  <c r="O185" i="1"/>
  <c r="AO185" i="1"/>
  <c r="AP185" i="1"/>
  <c r="F186" i="1"/>
  <c r="O186" i="1"/>
  <c r="AB186" i="1"/>
  <c r="AO186" i="1"/>
  <c r="AP186" i="1" s="1"/>
  <c r="F192" i="1"/>
  <c r="Q192" i="1"/>
  <c r="AJ192" i="1" s="1"/>
  <c r="AD192" i="1"/>
  <c r="AB192" i="1"/>
  <c r="AC192" i="1"/>
  <c r="AH192" i="1"/>
  <c r="AI192" i="1"/>
  <c r="F193" i="1"/>
  <c r="Q193" i="1"/>
  <c r="AJ193" i="1" s="1"/>
  <c r="AD193" i="1"/>
  <c r="AB193" i="1"/>
  <c r="AC193" i="1"/>
  <c r="AH193" i="1"/>
  <c r="AI193" i="1"/>
  <c r="AO193" i="1"/>
  <c r="AM193" i="1" s="1"/>
  <c r="F194" i="1"/>
  <c r="Q194" i="1"/>
  <c r="AD194" i="1" s="1"/>
  <c r="AB194" i="1"/>
  <c r="AC194" i="1"/>
  <c r="AH194" i="1"/>
  <c r="AI194" i="1"/>
  <c r="AO194" i="1"/>
  <c r="AM194" i="1"/>
  <c r="BD194" i="1" s="1"/>
  <c r="AN194" i="1"/>
  <c r="F195" i="1"/>
  <c r="Q195" i="1"/>
  <c r="AJ195" i="1" s="1"/>
  <c r="AB195" i="1"/>
  <c r="AC195" i="1"/>
  <c r="AH195" i="1"/>
  <c r="AI195" i="1"/>
  <c r="AO195" i="1"/>
  <c r="AP195" i="1" s="1"/>
  <c r="F196" i="1"/>
  <c r="Q196" i="1"/>
  <c r="AJ196" i="1"/>
  <c r="AB196" i="1"/>
  <c r="AC196" i="1"/>
  <c r="AH196" i="1"/>
  <c r="AI196" i="1"/>
  <c r="AO196" i="1"/>
  <c r="AM196" i="1" s="1"/>
  <c r="F197" i="1"/>
  <c r="Q197" i="1"/>
  <c r="AJ197" i="1"/>
  <c r="AB197" i="1"/>
  <c r="AC197" i="1"/>
  <c r="AH197" i="1"/>
  <c r="AI197" i="1"/>
  <c r="AO197" i="1"/>
  <c r="AM197" i="1" s="1"/>
  <c r="F198" i="1"/>
  <c r="Q198" i="1"/>
  <c r="AJ198" i="1"/>
  <c r="AB198" i="1"/>
  <c r="AC198" i="1"/>
  <c r="AH198" i="1"/>
  <c r="AI198" i="1"/>
  <c r="AO198" i="1"/>
  <c r="AP198" i="1"/>
  <c r="F199" i="1"/>
  <c r="Q199" i="1"/>
  <c r="AJ199" i="1" s="1"/>
  <c r="AB199" i="1"/>
  <c r="AC199" i="1"/>
  <c r="AH199" i="1"/>
  <c r="AI199" i="1"/>
  <c r="AO199" i="1"/>
  <c r="AP199" i="1"/>
  <c r="F200" i="1"/>
  <c r="Q200" i="1"/>
  <c r="AJ200" i="1" s="1"/>
  <c r="AB200" i="1"/>
  <c r="AC200" i="1"/>
  <c r="AH200" i="1"/>
  <c r="AI200" i="1"/>
  <c r="AO200" i="1"/>
  <c r="AP200" i="1" s="1"/>
  <c r="AM200" i="1"/>
  <c r="AN200" i="1" s="1"/>
  <c r="F201" i="1"/>
  <c r="Q201" i="1"/>
  <c r="AD201" i="1"/>
  <c r="AB201" i="1"/>
  <c r="AC201" i="1"/>
  <c r="AH201" i="1"/>
  <c r="AI201" i="1"/>
  <c r="AO201" i="1"/>
  <c r="AM201" i="1" s="1"/>
  <c r="F202" i="1"/>
  <c r="Q202" i="1"/>
  <c r="AD202" i="1"/>
  <c r="AB202" i="1"/>
  <c r="AC202" i="1"/>
  <c r="AH202" i="1"/>
  <c r="AI202" i="1"/>
  <c r="AO202" i="1"/>
  <c r="AM202" i="1"/>
  <c r="BD202" i="1" s="1"/>
  <c r="F203" i="1"/>
  <c r="Q203" i="1"/>
  <c r="AJ203" i="1"/>
  <c r="AB203" i="1"/>
  <c r="AC203" i="1"/>
  <c r="AH203" i="1"/>
  <c r="AI203" i="1"/>
  <c r="AO203" i="1"/>
  <c r="AP203" i="1"/>
  <c r="F204" i="1"/>
  <c r="Q204" i="1"/>
  <c r="AD204" i="1" s="1"/>
  <c r="AB204" i="1"/>
  <c r="AC204" i="1"/>
  <c r="AH204" i="1"/>
  <c r="AI204" i="1"/>
  <c r="AO204" i="1"/>
  <c r="AM204" i="1" s="1"/>
  <c r="AP204" i="1"/>
  <c r="F205" i="1"/>
  <c r="Q205" i="1"/>
  <c r="AJ205" i="1" s="1"/>
  <c r="AB205" i="1"/>
  <c r="AC205" i="1"/>
  <c r="AH205" i="1"/>
  <c r="AI205" i="1"/>
  <c r="AO205" i="1"/>
  <c r="AP205" i="1" s="1"/>
  <c r="AM205" i="1"/>
  <c r="AN205" i="1" s="1"/>
  <c r="F206" i="1"/>
  <c r="Q206" i="1"/>
  <c r="AD206" i="1"/>
  <c r="AB206" i="1"/>
  <c r="AC206" i="1"/>
  <c r="AH206" i="1"/>
  <c r="AI206" i="1"/>
  <c r="AO206" i="1"/>
  <c r="F207" i="1"/>
  <c r="Q207" i="1"/>
  <c r="AD207" i="1"/>
  <c r="AB207" i="1"/>
  <c r="AC207" i="1"/>
  <c r="AH207" i="1"/>
  <c r="AI207" i="1"/>
  <c r="AO207" i="1"/>
  <c r="AP207" i="1" s="1"/>
  <c r="F208" i="1"/>
  <c r="Q208" i="1"/>
  <c r="AD208" i="1" s="1"/>
  <c r="AB208" i="1"/>
  <c r="AC208" i="1"/>
  <c r="AH208" i="1"/>
  <c r="AI208" i="1"/>
  <c r="AO208" i="1"/>
  <c r="AP208" i="1"/>
  <c r="F209" i="1"/>
  <c r="Q209" i="1"/>
  <c r="AD209" i="1"/>
  <c r="AB209" i="1"/>
  <c r="AC209" i="1"/>
  <c r="AH209" i="1"/>
  <c r="AI209" i="1"/>
  <c r="AO209" i="1"/>
  <c r="AM209" i="1"/>
  <c r="F210" i="1"/>
  <c r="Q210" i="1"/>
  <c r="AJ210" i="1" s="1"/>
  <c r="AD210" i="1"/>
  <c r="AB210" i="1"/>
  <c r="AC210" i="1"/>
  <c r="AH210" i="1"/>
  <c r="AI210" i="1"/>
  <c r="AO210" i="1"/>
  <c r="F211" i="1"/>
  <c r="Q211" i="1"/>
  <c r="AJ211" i="1" s="1"/>
  <c r="AD211" i="1"/>
  <c r="AB211" i="1"/>
  <c r="AC211" i="1"/>
  <c r="AH211" i="1"/>
  <c r="AI211" i="1"/>
  <c r="AO211" i="1"/>
  <c r="AP211" i="1" s="1"/>
  <c r="F212" i="1"/>
  <c r="Q212" i="1"/>
  <c r="AD212" i="1" s="1"/>
  <c r="AB212" i="1"/>
  <c r="AC212" i="1"/>
  <c r="AH212" i="1"/>
  <c r="AI212" i="1"/>
  <c r="AO212" i="1"/>
  <c r="AM212" i="1" s="1"/>
  <c r="F213" i="1"/>
  <c r="Q213" i="1"/>
  <c r="AJ213" i="1" s="1"/>
  <c r="AD213" i="1"/>
  <c r="AB213" i="1"/>
  <c r="AC213" i="1"/>
  <c r="AH213" i="1"/>
  <c r="AI213" i="1"/>
  <c r="AO213" i="1"/>
  <c r="AP213" i="1"/>
  <c r="K22" i="2"/>
  <c r="U18" i="2"/>
  <c r="L56" i="2"/>
  <c r="U56" i="2"/>
  <c r="P24" i="5"/>
  <c r="V24" i="5"/>
  <c r="AF90" i="1"/>
  <c r="AF151" i="1"/>
  <c r="AH151" i="1" s="1"/>
  <c r="AF116" i="1"/>
  <c r="AH116" i="1"/>
  <c r="AF148" i="1"/>
  <c r="AJ148" i="1" s="1"/>
  <c r="AF92" i="1"/>
  <c r="AJ92" i="1" s="1"/>
  <c r="AF168" i="1"/>
  <c r="AF59" i="1"/>
  <c r="AH59" i="1" s="1"/>
  <c r="P44" i="1"/>
  <c r="Q44" i="1"/>
  <c r="U97" i="1"/>
  <c r="AB97" i="1"/>
  <c r="P87" i="1"/>
  <c r="Q87" i="1"/>
  <c r="P28" i="5"/>
  <c r="V28" i="5"/>
  <c r="P34" i="5"/>
  <c r="V34" i="5"/>
  <c r="W34" i="5"/>
  <c r="U30" i="5"/>
  <c r="AB30" i="5"/>
  <c r="P31" i="5"/>
  <c r="V31" i="5"/>
  <c r="AC31" i="5"/>
  <c r="U41" i="1"/>
  <c r="AB41" i="1"/>
  <c r="P41" i="1"/>
  <c r="Q41" i="1"/>
  <c r="P38" i="5"/>
  <c r="Q38" i="5"/>
  <c r="P23" i="5"/>
  <c r="Q23" i="5"/>
  <c r="P18" i="5"/>
  <c r="Q18" i="5"/>
  <c r="U111" i="1"/>
  <c r="AB111" i="1"/>
  <c r="U110" i="1"/>
  <c r="AB110" i="1"/>
  <c r="U26" i="1"/>
  <c r="AB26" i="1"/>
  <c r="AB164" i="1"/>
  <c r="P122" i="1"/>
  <c r="L180" i="2"/>
  <c r="U180" i="2"/>
  <c r="U36" i="5"/>
  <c r="AB36" i="5"/>
  <c r="Q31" i="5"/>
  <c r="K172" i="2"/>
  <c r="K145" i="2"/>
  <c r="L135" i="2"/>
  <c r="M135" i="2"/>
  <c r="K146" i="2"/>
  <c r="L112" i="2"/>
  <c r="U112" i="2"/>
  <c r="P26" i="5"/>
  <c r="U37" i="5"/>
  <c r="V18" i="5"/>
  <c r="W18" i="5"/>
  <c r="AJ18" i="5"/>
  <c r="AH18" i="5"/>
  <c r="AH27" i="5"/>
  <c r="P33" i="5"/>
  <c r="V33" i="5"/>
  <c r="AC33" i="5"/>
  <c r="V27" i="5"/>
  <c r="AC27" i="5"/>
  <c r="P22" i="5"/>
  <c r="Q22" i="5"/>
  <c r="P19" i="5"/>
  <c r="L97" i="2"/>
  <c r="U97" i="2"/>
  <c r="K171" i="2"/>
  <c r="K36" i="2"/>
  <c r="L100" i="2"/>
  <c r="U100" i="2"/>
  <c r="L85" i="2"/>
  <c r="M85" i="2"/>
  <c r="L140" i="2"/>
  <c r="U140" i="2"/>
  <c r="L147" i="2"/>
  <c r="U147" i="2"/>
  <c r="K206" i="2"/>
  <c r="K166" i="2"/>
  <c r="K101" i="2"/>
  <c r="L83" i="2"/>
  <c r="U83" i="2"/>
  <c r="AP123" i="1"/>
  <c r="P105" i="1"/>
  <c r="P132" i="1"/>
  <c r="P168" i="1"/>
  <c r="V168" i="1"/>
  <c r="W168" i="1"/>
  <c r="AD168" i="1" s="1"/>
  <c r="L177" i="2"/>
  <c r="U177" i="2"/>
  <c r="K65" i="2"/>
  <c r="L55" i="2"/>
  <c r="M55" i="2"/>
  <c r="L118" i="2"/>
  <c r="U118" i="2"/>
  <c r="L68" i="2"/>
  <c r="U68" i="2"/>
  <c r="K76" i="2"/>
  <c r="K47" i="2"/>
  <c r="L78" i="2"/>
  <c r="U78" i="2"/>
  <c r="K167" i="2"/>
  <c r="L159" i="2"/>
  <c r="M159" i="2"/>
  <c r="L92" i="2"/>
  <c r="U92" i="2"/>
  <c r="L132" i="2"/>
  <c r="M132" i="2"/>
  <c r="L90" i="2"/>
  <c r="U90" i="2"/>
  <c r="L174" i="2"/>
  <c r="M174" i="2"/>
  <c r="K192" i="2"/>
  <c r="K50" i="2"/>
  <c r="K127" i="2"/>
  <c r="L144" i="2"/>
  <c r="U144" i="2"/>
  <c r="L184" i="2"/>
  <c r="U184" i="2"/>
  <c r="L156" i="2"/>
  <c r="M156" i="2"/>
  <c r="K31" i="2"/>
  <c r="L129" i="2"/>
  <c r="U129" i="2"/>
  <c r="L214" i="2"/>
  <c r="U214" i="2"/>
  <c r="L44" i="2"/>
  <c r="M44" i="2"/>
  <c r="K134" i="2"/>
  <c r="K72" i="2"/>
  <c r="L218" i="2"/>
  <c r="U218" i="2"/>
  <c r="L89" i="2"/>
  <c r="U89" i="2"/>
  <c r="K124" i="2"/>
  <c r="L201" i="2"/>
  <c r="U201" i="2"/>
  <c r="L194" i="2"/>
  <c r="U194" i="2"/>
  <c r="L133" i="2"/>
  <c r="M133" i="2"/>
  <c r="K51" i="2"/>
  <c r="K30" i="2"/>
  <c r="L232" i="2"/>
  <c r="U232" i="2"/>
  <c r="K227" i="2"/>
  <c r="K80" i="2"/>
  <c r="L191" i="2"/>
  <c r="M191" i="2"/>
  <c r="K213" i="2"/>
  <c r="L224" i="2"/>
  <c r="U224" i="2"/>
  <c r="K69" i="2"/>
  <c r="L205" i="2"/>
  <c r="M205" i="2"/>
  <c r="L225" i="2"/>
  <c r="U225" i="2"/>
  <c r="L116" i="2"/>
  <c r="K122" i="2"/>
  <c r="L161" i="2"/>
  <c r="U161" i="2"/>
  <c r="L195" i="2"/>
  <c r="U195" i="2"/>
  <c r="L79" i="2"/>
  <c r="M79" i="2"/>
  <c r="K178" i="2"/>
  <c r="K33" i="2"/>
  <c r="K32" i="2"/>
  <c r="K40" i="2"/>
  <c r="K105" i="2"/>
  <c r="K209" i="2"/>
  <c r="L86" i="2"/>
  <c r="U86" i="2"/>
  <c r="K215" i="2"/>
  <c r="L26" i="2"/>
  <c r="U26" i="2"/>
  <c r="K211" i="2"/>
  <c r="L169" i="2"/>
  <c r="U169" i="2"/>
  <c r="K81" i="2"/>
  <c r="M53" i="2"/>
  <c r="L109" i="2"/>
  <c r="M109" i="2"/>
  <c r="L98" i="2"/>
  <c r="U98" i="2"/>
  <c r="L110" i="2"/>
  <c r="U110" i="2"/>
  <c r="K176" i="2"/>
  <c r="K87" i="2"/>
  <c r="L82" i="2"/>
  <c r="U82" i="2"/>
  <c r="L226" i="2"/>
  <c r="U226" i="2"/>
  <c r="L219" i="2"/>
  <c r="U219" i="2"/>
  <c r="K107" i="2"/>
  <c r="L128" i="2"/>
  <c r="U128" i="2"/>
  <c r="K143" i="2"/>
  <c r="K136" i="2"/>
  <c r="L19" i="2"/>
  <c r="M19" i="2"/>
  <c r="L24" i="2"/>
  <c r="U24" i="2"/>
  <c r="L223" i="2"/>
  <c r="M223" i="2"/>
  <c r="L230" i="2"/>
  <c r="U230" i="2"/>
  <c r="L93" i="2"/>
  <c r="M93" i="2"/>
  <c r="L210" i="2"/>
  <c r="U210" i="2"/>
  <c r="L95" i="2"/>
  <c r="U95" i="2"/>
  <c r="K182" i="2"/>
  <c r="L48" i="2"/>
  <c r="U48" i="2"/>
  <c r="L117" i="2"/>
  <c r="M117" i="2"/>
  <c r="L37" i="2"/>
  <c r="U37" i="2"/>
  <c r="U143" i="2"/>
  <c r="M143" i="2"/>
  <c r="U36" i="2"/>
  <c r="M36" i="2"/>
  <c r="U215" i="2"/>
  <c r="M215" i="2"/>
  <c r="M141" i="2"/>
  <c r="U141" i="2"/>
  <c r="U52" i="2"/>
  <c r="M52" i="2"/>
  <c r="K60" i="2"/>
  <c r="L113" i="2"/>
  <c r="U113" i="2"/>
  <c r="L217" i="2"/>
  <c r="K154" i="2"/>
  <c r="K106" i="2"/>
  <c r="L25" i="2"/>
  <c r="U25" i="2"/>
  <c r="L63" i="2"/>
  <c r="M63" i="2"/>
  <c r="K57" i="2"/>
  <c r="K52" i="2"/>
  <c r="K46" i="2"/>
  <c r="M146" i="2"/>
  <c r="K141" i="2"/>
  <c r="AU60" i="5"/>
  <c r="L39" i="2"/>
  <c r="K155" i="2"/>
  <c r="K158" i="2"/>
  <c r="K28" i="2"/>
  <c r="K84" i="2"/>
  <c r="L216" i="2"/>
  <c r="U216" i="2"/>
  <c r="M149" i="2"/>
  <c r="L38" i="2"/>
  <c r="U38" i="2"/>
  <c r="K151" i="2"/>
  <c r="K204" i="2"/>
  <c r="K229" i="2"/>
  <c r="L164" i="2"/>
  <c r="U164" i="2"/>
  <c r="K53" i="2"/>
  <c r="L125" i="2"/>
  <c r="M125" i="2"/>
  <c r="L123" i="2"/>
  <c r="M123" i="2"/>
  <c r="L64" i="2"/>
  <c r="M64" i="2"/>
  <c r="L119" i="2"/>
  <c r="M119" i="2"/>
  <c r="K181" i="2"/>
  <c r="L207" i="2"/>
  <c r="M207" i="2"/>
  <c r="K120" i="2"/>
  <c r="AN140" i="1"/>
  <c r="AP126" i="1"/>
  <c r="P103" i="1"/>
  <c r="Q94" i="1"/>
  <c r="AD94" i="1" s="1"/>
  <c r="AP104" i="1"/>
  <c r="P90" i="1"/>
  <c r="Q90" i="1"/>
  <c r="AB96" i="1"/>
  <c r="AB71" i="1"/>
  <c r="AB72" i="1"/>
  <c r="U151" i="2"/>
  <c r="M151" i="2"/>
  <c r="U42" i="2"/>
  <c r="M42" i="2"/>
  <c r="U182" i="2"/>
  <c r="M182" i="2"/>
  <c r="U176" i="2"/>
  <c r="M176" i="2"/>
  <c r="U72" i="2"/>
  <c r="M72" i="2"/>
  <c r="U66" i="2"/>
  <c r="M66" i="2"/>
  <c r="M127" i="2"/>
  <c r="U127" i="2"/>
  <c r="U33" i="2"/>
  <c r="M33" i="2"/>
  <c r="U120" i="2"/>
  <c r="M120" i="2"/>
  <c r="U28" i="2"/>
  <c r="M28" i="2"/>
  <c r="M181" i="2"/>
  <c r="U181" i="2"/>
  <c r="U211" i="2"/>
  <c r="M211" i="2"/>
  <c r="U40" i="2"/>
  <c r="M40" i="2"/>
  <c r="U198" i="2"/>
  <c r="M198" i="2"/>
  <c r="M231" i="2"/>
  <c r="U231" i="2"/>
  <c r="U69" i="2"/>
  <c r="M69" i="2"/>
  <c r="U130" i="2"/>
  <c r="M130" i="2"/>
  <c r="K220" i="2"/>
  <c r="K121" i="2"/>
  <c r="K21" i="2"/>
  <c r="K179" i="2"/>
  <c r="AU68" i="5"/>
  <c r="K190" i="2"/>
  <c r="L49" i="2"/>
  <c r="K114" i="2"/>
  <c r="L58" i="2"/>
  <c r="L189" i="2"/>
  <c r="M189" i="2"/>
  <c r="K198" i="2"/>
  <c r="K183" i="2"/>
  <c r="L59" i="2"/>
  <c r="M47" i="2"/>
  <c r="L175" i="2"/>
  <c r="K66" i="2"/>
  <c r="M65" i="2"/>
  <c r="K70" i="2"/>
  <c r="L45" i="2"/>
  <c r="K108" i="2"/>
  <c r="L29" i="2"/>
  <c r="L131" i="2"/>
  <c r="U131" i="2"/>
  <c r="L35" i="2"/>
  <c r="U35" i="2"/>
  <c r="K188" i="2"/>
  <c r="K160" i="2"/>
  <c r="K197" i="2"/>
  <c r="K170" i="2"/>
  <c r="M209" i="2"/>
  <c r="L185" i="2"/>
  <c r="M167" i="2"/>
  <c r="M67" i="2"/>
  <c r="M106" i="2"/>
  <c r="L43" i="2"/>
  <c r="L157" i="2"/>
  <c r="K42" i="2"/>
  <c r="U61" i="2"/>
  <c r="L126" i="2"/>
  <c r="U126" i="2"/>
  <c r="L73" i="2"/>
  <c r="L193" i="2"/>
  <c r="M193" i="2"/>
  <c r="K96" i="2"/>
  <c r="K231" i="2"/>
  <c r="L186" i="2"/>
  <c r="U186" i="2"/>
  <c r="L75" i="2"/>
  <c r="K130" i="2"/>
  <c r="K67" i="2"/>
  <c r="K102" i="2"/>
  <c r="K139" i="2"/>
  <c r="L34" i="2"/>
  <c r="U34" i="2"/>
  <c r="K222" i="2"/>
  <c r="L208" i="2"/>
  <c r="U208" i="2"/>
  <c r="L54" i="2"/>
  <c r="U54" i="2"/>
  <c r="M22" i="2"/>
  <c r="L62" i="2"/>
  <c r="K61" i="2"/>
  <c r="L27" i="2"/>
  <c r="K142" i="2"/>
  <c r="L150" i="2"/>
  <c r="L137" i="2"/>
  <c r="M137" i="2"/>
  <c r="M165" i="2"/>
  <c r="U165" i="2"/>
  <c r="M103" i="2"/>
  <c r="U103" i="2"/>
  <c r="U124" i="2"/>
  <c r="M124" i="2"/>
  <c r="M99" i="2"/>
  <c r="U99" i="2"/>
  <c r="L187" i="2"/>
  <c r="L77" i="2"/>
  <c r="M172" i="2"/>
  <c r="U172" i="2"/>
  <c r="U76" i="2"/>
  <c r="M76" i="2"/>
  <c r="U145" i="2"/>
  <c r="M145" i="2"/>
  <c r="K115" i="2"/>
  <c r="L115" i="2"/>
  <c r="K111" i="2"/>
  <c r="L111" i="2"/>
  <c r="K41" i="2"/>
  <c r="L41" i="2"/>
  <c r="U183" i="2"/>
  <c r="U87" i="2"/>
  <c r="U81" i="2"/>
  <c r="M81" i="2"/>
  <c r="M102" i="2"/>
  <c r="U102" i="2"/>
  <c r="K88" i="2"/>
  <c r="L88" i="2"/>
  <c r="K103" i="2"/>
  <c r="U107" i="2"/>
  <c r="M107" i="2"/>
  <c r="K99" i="2"/>
  <c r="K200" i="2"/>
  <c r="M57" i="2"/>
  <c r="L202" i="2"/>
  <c r="K165" i="2"/>
  <c r="U136" i="2"/>
  <c r="M136" i="2"/>
  <c r="M229" i="2"/>
  <c r="M192" i="2"/>
  <c r="M188" i="2"/>
  <c r="U188" i="2"/>
  <c r="M179" i="2"/>
  <c r="M171" i="2"/>
  <c r="U171" i="2"/>
  <c r="K168" i="2"/>
  <c r="L168" i="2"/>
  <c r="K149" i="2"/>
  <c r="L71" i="2"/>
  <c r="K71" i="2"/>
  <c r="U114" i="2"/>
  <c r="M114" i="2"/>
  <c r="M220" i="2"/>
  <c r="U220" i="2"/>
  <c r="M154" i="2"/>
  <c r="U213" i="2"/>
  <c r="L163" i="2"/>
  <c r="K163" i="2"/>
  <c r="M158" i="2"/>
  <c r="M84" i="2"/>
  <c r="U84" i="2"/>
  <c r="M80" i="2"/>
  <c r="U70" i="2"/>
  <c r="M70" i="2"/>
  <c r="M50" i="2"/>
  <c r="U139" i="2"/>
  <c r="M139" i="2"/>
  <c r="K233" i="2"/>
  <c r="L233" i="2"/>
  <c r="L196" i="2"/>
  <c r="K196" i="2"/>
  <c r="M134" i="2"/>
  <c r="M206" i="2"/>
  <c r="M212" i="2"/>
  <c r="M46" i="2"/>
  <c r="M170" i="2"/>
  <c r="L162" i="2"/>
  <c r="K162" i="2"/>
  <c r="U105" i="2"/>
  <c r="M105" i="2"/>
  <c r="L148" i="2"/>
  <c r="K148" i="2"/>
  <c r="K138" i="2"/>
  <c r="L138" i="2"/>
  <c r="M122" i="2"/>
  <c r="U122" i="2"/>
  <c r="M155" i="2"/>
  <c r="K152" i="2"/>
  <c r="L152" i="2"/>
  <c r="U173" i="2"/>
  <c r="U200" i="2"/>
  <c r="M200" i="2"/>
  <c r="K104" i="2"/>
  <c r="L104" i="2"/>
  <c r="L74" i="2"/>
  <c r="K74" i="2"/>
  <c r="U121" i="2"/>
  <c r="M121" i="2"/>
  <c r="K153" i="2"/>
  <c r="L153" i="2"/>
  <c r="AU65" i="5"/>
  <c r="AU66" i="5"/>
  <c r="L203" i="2"/>
  <c r="U96" i="2"/>
  <c r="M96" i="2"/>
  <c r="M32" i="2"/>
  <c r="M56" i="2"/>
  <c r="L221" i="2"/>
  <c r="M227" i="2"/>
  <c r="U227" i="2"/>
  <c r="K199" i="2"/>
  <c r="L199" i="2"/>
  <c r="M190" i="2"/>
  <c r="U190" i="2"/>
  <c r="M166" i="2"/>
  <c r="U166" i="2"/>
  <c r="K94" i="2"/>
  <c r="L94" i="2"/>
  <c r="M108" i="2"/>
  <c r="L91" i="2"/>
  <c r="K91" i="2"/>
  <c r="M30" i="2"/>
  <c r="U30" i="2"/>
  <c r="U197" i="2"/>
  <c r="U101" i="2"/>
  <c r="M222" i="2"/>
  <c r="U222" i="2"/>
  <c r="K212" i="2"/>
  <c r="M204" i="2"/>
  <c r="U204" i="2"/>
  <c r="K173" i="2"/>
  <c r="U60" i="2"/>
  <c r="M60" i="2"/>
  <c r="U31" i="2"/>
  <c r="L228" i="2"/>
  <c r="U142" i="2"/>
  <c r="AU67" i="5"/>
  <c r="AU61" i="5"/>
  <c r="AU59" i="5"/>
  <c r="U51" i="2"/>
  <c r="AU62" i="5"/>
  <c r="M178" i="2"/>
  <c r="M160" i="2"/>
  <c r="AU63" i="5"/>
  <c r="AU64" i="5"/>
  <c r="AH28" i="5"/>
  <c r="AB28" i="5"/>
  <c r="AH22" i="5"/>
  <c r="AB22" i="5"/>
  <c r="AB23" i="5"/>
  <c r="AH23" i="5"/>
  <c r="AB34" i="5"/>
  <c r="AH34" i="5"/>
  <c r="U25" i="5"/>
  <c r="AB25" i="5"/>
  <c r="Q34" i="5"/>
  <c r="W28" i="5"/>
  <c r="AI28" i="5"/>
  <c r="AC28" i="5"/>
  <c r="AC24" i="5"/>
  <c r="W24" i="5"/>
  <c r="AI24" i="5"/>
  <c r="AB26" i="5"/>
  <c r="AH26" i="5"/>
  <c r="AI33" i="5"/>
  <c r="W33" i="5"/>
  <c r="AB32" i="5"/>
  <c r="AH32" i="5"/>
  <c r="AB24" i="5"/>
  <c r="AH24" i="5"/>
  <c r="AH19" i="5"/>
  <c r="AB19" i="5"/>
  <c r="AB29" i="5"/>
  <c r="AH29" i="5"/>
  <c r="V17" i="5"/>
  <c r="Q17" i="5"/>
  <c r="AB33" i="5"/>
  <c r="AH33" i="5"/>
  <c r="AB20" i="5"/>
  <c r="AH20" i="5"/>
  <c r="AD18" i="5"/>
  <c r="AD34" i="5"/>
  <c r="AJ34" i="5"/>
  <c r="Q30" i="5"/>
  <c r="V30" i="5"/>
  <c r="AC37" i="5"/>
  <c r="AI37" i="5"/>
  <c r="W37" i="5"/>
  <c r="V21" i="5"/>
  <c r="Q21" i="5"/>
  <c r="AB38" i="5"/>
  <c r="AH38" i="5"/>
  <c r="AB31" i="5"/>
  <c r="AH31" i="5"/>
  <c r="V36" i="5"/>
  <c r="Q36" i="5"/>
  <c r="AI31" i="5"/>
  <c r="V23" i="5"/>
  <c r="Q37" i="5"/>
  <c r="V22" i="5"/>
  <c r="U17" i="5"/>
  <c r="P32" i="5"/>
  <c r="AI34" i="5"/>
  <c r="W31" i="5"/>
  <c r="AC34" i="5"/>
  <c r="U21" i="5"/>
  <c r="P29" i="5"/>
  <c r="AH36" i="5"/>
  <c r="V25" i="5"/>
  <c r="AH30" i="5"/>
  <c r="V38" i="5"/>
  <c r="Q28" i="5"/>
  <c r="Q24" i="5"/>
  <c r="P20" i="5"/>
  <c r="AM34" i="1"/>
  <c r="BD34" i="1" s="1"/>
  <c r="P101" i="1"/>
  <c r="Q101" i="1"/>
  <c r="P37" i="1"/>
  <c r="Q37" i="1"/>
  <c r="AB94" i="1"/>
  <c r="P110" i="1"/>
  <c r="V110" i="1"/>
  <c r="AC110" i="1"/>
  <c r="P47" i="1"/>
  <c r="AC47" i="1"/>
  <c r="U36" i="1"/>
  <c r="U43" i="1"/>
  <c r="AB43" i="1"/>
  <c r="P98" i="1"/>
  <c r="Q98" i="1"/>
  <c r="AF98" i="1" s="1"/>
  <c r="AI98" i="1" s="1"/>
  <c r="U104" i="1"/>
  <c r="AB104" i="1"/>
  <c r="AB54" i="1"/>
  <c r="P95" i="1"/>
  <c r="AC95" i="1"/>
  <c r="AP152" i="1"/>
  <c r="P45" i="1"/>
  <c r="AC45" i="1"/>
  <c r="P160" i="1"/>
  <c r="AC160" i="1"/>
  <c r="P106" i="1"/>
  <c r="V106" i="1"/>
  <c r="U163" i="1"/>
  <c r="AB163" i="1"/>
  <c r="AC172" i="1"/>
  <c r="AB64" i="1"/>
  <c r="AC134" i="1"/>
  <c r="P116" i="1"/>
  <c r="Q116" i="1"/>
  <c r="U38" i="1"/>
  <c r="AB38" i="1"/>
  <c r="P57" i="1"/>
  <c r="V57" i="1"/>
  <c r="AC57" i="1"/>
  <c r="P133" i="1"/>
  <c r="Q133" i="1"/>
  <c r="AF133" i="1" s="1"/>
  <c r="AJ133" i="1" s="1"/>
  <c r="U180" i="1"/>
  <c r="AB180" i="1"/>
  <c r="V137" i="1"/>
  <c r="AC137" i="1"/>
  <c r="P127" i="1"/>
  <c r="V127" i="1"/>
  <c r="W127" i="1"/>
  <c r="U142" i="1"/>
  <c r="AB142" i="1"/>
  <c r="AM90" i="1"/>
  <c r="AN90" i="1" s="1"/>
  <c r="V163" i="1"/>
  <c r="P171" i="1"/>
  <c r="Q171" i="1"/>
  <c r="BD38" i="1"/>
  <c r="P25" i="1"/>
  <c r="P51" i="1"/>
  <c r="AC51" i="1"/>
  <c r="U28" i="1"/>
  <c r="AH28" i="1"/>
  <c r="AB73" i="1"/>
  <c r="P120" i="1"/>
  <c r="V120" i="1"/>
  <c r="W120" i="1"/>
  <c r="AF120" i="1" s="1"/>
  <c r="V143" i="1"/>
  <c r="AC143" i="1"/>
  <c r="AB75" i="1"/>
  <c r="P153" i="1"/>
  <c r="AM208" i="1"/>
  <c r="P85" i="1"/>
  <c r="Q85" i="1"/>
  <c r="AF85" i="1" s="1"/>
  <c r="AJ85" i="1"/>
  <c r="U131" i="1"/>
  <c r="AB131" i="1"/>
  <c r="P61" i="1"/>
  <c r="AC61" i="1"/>
  <c r="AP46" i="1"/>
  <c r="P70" i="1"/>
  <c r="U24" i="1"/>
  <c r="AB24" i="1"/>
  <c r="P161" i="1"/>
  <c r="Q161" i="1"/>
  <c r="AF161" i="1" s="1"/>
  <c r="AJ161" i="1" s="1"/>
  <c r="Q23" i="1"/>
  <c r="AM72" i="1"/>
  <c r="AN72" i="1" s="1"/>
  <c r="U23" i="1"/>
  <c r="AB23" i="1"/>
  <c r="P68" i="1"/>
  <c r="P151" i="1"/>
  <c r="V151" i="1"/>
  <c r="W151" i="1"/>
  <c r="AD151" i="1"/>
  <c r="U123" i="1"/>
  <c r="AB123" i="1"/>
  <c r="P145" i="1"/>
  <c r="P112" i="1"/>
  <c r="Q112" i="1"/>
  <c r="AM198" i="1"/>
  <c r="AN198" i="1"/>
  <c r="AB83" i="1"/>
  <c r="P29" i="1"/>
  <c r="Q29" i="1"/>
  <c r="P50" i="1"/>
  <c r="V50" i="1"/>
  <c r="W50" i="1"/>
  <c r="AD50" i="1" s="1"/>
  <c r="AB91" i="1"/>
  <c r="V123" i="1"/>
  <c r="AC123" i="1"/>
  <c r="AB93" i="1"/>
  <c r="Q104" i="1"/>
  <c r="V104" i="1"/>
  <c r="AC104" i="1"/>
  <c r="Q96" i="1"/>
  <c r="AF96" i="1" s="1"/>
  <c r="AC96" i="1"/>
  <c r="AP48" i="1"/>
  <c r="AB86" i="1"/>
  <c r="AM86" i="1"/>
  <c r="AN86" i="1" s="1"/>
  <c r="AM142" i="1"/>
  <c r="BD142" i="1"/>
  <c r="AB56" i="1"/>
  <c r="U39" i="1"/>
  <c r="P56" i="1"/>
  <c r="AB184" i="1"/>
  <c r="AP171" i="1"/>
  <c r="U20" i="1"/>
  <c r="AB20" i="1"/>
  <c r="AM95" i="1"/>
  <c r="AN95" i="1" s="1"/>
  <c r="AP140" i="1"/>
  <c r="U157" i="1"/>
  <c r="AB157" i="1"/>
  <c r="P178" i="1"/>
  <c r="Q178" i="1"/>
  <c r="P59" i="1"/>
  <c r="V59" i="1"/>
  <c r="P82" i="1"/>
  <c r="Q82" i="1"/>
  <c r="P62" i="1"/>
  <c r="Q62" i="1"/>
  <c r="P27" i="1"/>
  <c r="Q27" i="1"/>
  <c r="M18" i="2"/>
  <c r="K20" i="2"/>
  <c r="L20" i="2"/>
  <c r="AC149" i="1"/>
  <c r="P139" i="1"/>
  <c r="AC139" i="1"/>
  <c r="AB139" i="1"/>
  <c r="U173" i="1"/>
  <c r="V173" i="1"/>
  <c r="AC173" i="1"/>
  <c r="Y173" i="1"/>
  <c r="Q156" i="1"/>
  <c r="P34" i="1"/>
  <c r="V34" i="1"/>
  <c r="W34" i="1"/>
  <c r="AD34" i="1" s="1"/>
  <c r="U34" i="1"/>
  <c r="AB34" i="1"/>
  <c r="AC49" i="1"/>
  <c r="Q49" i="1"/>
  <c r="AD49" i="1" s="1"/>
  <c r="Q26" i="1"/>
  <c r="V26" i="1"/>
  <c r="AN184" i="1"/>
  <c r="U84" i="1"/>
  <c r="AB84" i="1"/>
  <c r="P84" i="1"/>
  <c r="Q84" i="1"/>
  <c r="AB107" i="1"/>
  <c r="P107" i="1"/>
  <c r="V107" i="1"/>
  <c r="P126" i="1"/>
  <c r="AB126" i="1"/>
  <c r="AB60" i="1"/>
  <c r="P60" i="1"/>
  <c r="AC60" i="1"/>
  <c r="AM135" i="1"/>
  <c r="BD135" i="1"/>
  <c r="W164" i="1"/>
  <c r="AD164" i="1" s="1"/>
  <c r="P147" i="1"/>
  <c r="Q147" i="1"/>
  <c r="AD147" i="1" s="1"/>
  <c r="AB147" i="1"/>
  <c r="AB81" i="1"/>
  <c r="P81" i="1"/>
  <c r="AC81" i="1"/>
  <c r="BD126" i="1"/>
  <c r="AN126" i="1"/>
  <c r="BD132" i="1"/>
  <c r="P102" i="1"/>
  <c r="V102" i="1"/>
  <c r="W102" i="1"/>
  <c r="AD102" i="1" s="1"/>
  <c r="AM141" i="1"/>
  <c r="BD141" i="1"/>
  <c r="AB49" i="1"/>
  <c r="U187" i="1"/>
  <c r="AB187" i="1"/>
  <c r="P22" i="1"/>
  <c r="AC142" i="1"/>
  <c r="V92" i="1"/>
  <c r="AC92" i="1"/>
  <c r="P78" i="1"/>
  <c r="V78" i="1"/>
  <c r="W78" i="1"/>
  <c r="AF78" i="1" s="1"/>
  <c r="P115" i="1"/>
  <c r="V115" i="1"/>
  <c r="P109" i="1"/>
  <c r="Q109" i="1"/>
  <c r="AP38" i="1"/>
  <c r="AM47" i="1"/>
  <c r="AN47" i="1" s="1"/>
  <c r="U92" i="1"/>
  <c r="AB92" i="1"/>
  <c r="P67" i="1"/>
  <c r="Q67" i="1"/>
  <c r="AP133" i="1"/>
  <c r="Q155" i="1"/>
  <c r="AF155" i="1" s="1"/>
  <c r="AH155" i="1" s="1"/>
  <c r="AB156" i="1"/>
  <c r="P35" i="1"/>
  <c r="V35" i="1"/>
  <c r="P88" i="1"/>
  <c r="V88" i="1"/>
  <c r="AM151" i="1"/>
  <c r="BD151" i="1" s="1"/>
  <c r="P162" i="1"/>
  <c r="V28" i="1"/>
  <c r="U40" i="1"/>
  <c r="AH40" i="1"/>
  <c r="V36" i="1"/>
  <c r="W36" i="1"/>
  <c r="AD36" i="1" s="1"/>
  <c r="Q83" i="1"/>
  <c r="AD83" i="1"/>
  <c r="AB155" i="1"/>
  <c r="Q100" i="1"/>
  <c r="AP150" i="1"/>
  <c r="P125" i="1"/>
  <c r="V125" i="1"/>
  <c r="W125" i="1"/>
  <c r="AP145" i="1"/>
  <c r="V76" i="1"/>
  <c r="W76" i="1"/>
  <c r="AD76" i="1" s="1"/>
  <c r="U42" i="1"/>
  <c r="AB42" i="1"/>
  <c r="P99" i="1"/>
  <c r="V99" i="1"/>
  <c r="Q55" i="1"/>
  <c r="V55" i="1"/>
  <c r="W55" i="1"/>
  <c r="AD55" i="1" s="1"/>
  <c r="AD142" i="1"/>
  <c r="AF142" i="1"/>
  <c r="AJ142" i="1" s="1"/>
  <c r="Q72" i="1"/>
  <c r="AD72" i="1" s="1"/>
  <c r="AF72" i="1"/>
  <c r="W176" i="1"/>
  <c r="AF176" i="1" s="1"/>
  <c r="P177" i="1"/>
  <c r="AI177" i="1"/>
  <c r="AB177" i="1"/>
  <c r="AB150" i="1"/>
  <c r="AB53" i="1"/>
  <c r="P53" i="1"/>
  <c r="Q53" i="1"/>
  <c r="AD53" i="1" s="1"/>
  <c r="W100" i="1"/>
  <c r="AD100" i="1" s="1"/>
  <c r="AC100" i="1"/>
  <c r="U55" i="1"/>
  <c r="AB55" i="1"/>
  <c r="Q79" i="1"/>
  <c r="AD79" i="1" s="1"/>
  <c r="AJ79" i="1"/>
  <c r="AB169" i="1"/>
  <c r="V169" i="1"/>
  <c r="AC169" i="1"/>
  <c r="U31" i="1"/>
  <c r="AB31" i="1"/>
  <c r="P31" i="1"/>
  <c r="Q31" i="1"/>
  <c r="AB144" i="1"/>
  <c r="AH144" i="1"/>
  <c r="Q184" i="1"/>
  <c r="AD184" i="1" s="1"/>
  <c r="AC184" i="1"/>
  <c r="Q64" i="1"/>
  <c r="AD64" i="1" s="1"/>
  <c r="AC64" i="1"/>
  <c r="V157" i="1"/>
  <c r="AC157" i="1"/>
  <c r="AP67" i="1"/>
  <c r="U148" i="1"/>
  <c r="AB148" i="1"/>
  <c r="AC136" i="1"/>
  <c r="V43" i="1"/>
  <c r="Q43" i="1"/>
  <c r="AC71" i="1"/>
  <c r="AP54" i="1"/>
  <c r="P46" i="1"/>
  <c r="V46" i="1"/>
  <c r="P174" i="1"/>
  <c r="AC174" i="1"/>
  <c r="P80" i="1"/>
  <c r="Q144" i="1"/>
  <c r="AD144" i="1"/>
  <c r="AN117" i="1"/>
  <c r="AP63" i="1"/>
  <c r="AM63" i="1"/>
  <c r="BD63" i="1" s="1"/>
  <c r="Q180" i="1"/>
  <c r="V180" i="1"/>
  <c r="W180" i="1"/>
  <c r="AD180" i="1"/>
  <c r="P58" i="1"/>
  <c r="P74" i="1"/>
  <c r="AH74" i="1"/>
  <c r="P63" i="1"/>
  <c r="Q63" i="1"/>
  <c r="AB63" i="1"/>
  <c r="P119" i="1"/>
  <c r="AB119" i="1"/>
  <c r="P48" i="1"/>
  <c r="AC48" i="1"/>
  <c r="AB176" i="1"/>
  <c r="Q142" i="1"/>
  <c r="Q122" i="1"/>
  <c r="V122" i="1"/>
  <c r="W122" i="1"/>
  <c r="AF122" i="1"/>
  <c r="AH122" i="1" s="1"/>
  <c r="AP146" i="1"/>
  <c r="AB134" i="1"/>
  <c r="P69" i="1"/>
  <c r="AC89" i="1"/>
  <c r="P108" i="1"/>
  <c r="U32" i="1"/>
  <c r="AB32" i="1"/>
  <c r="AM50" i="1"/>
  <c r="AN50" i="1" s="1"/>
  <c r="U100" i="1"/>
  <c r="AB100" i="1"/>
  <c r="AH102" i="1"/>
  <c r="V118" i="1"/>
  <c r="AC118" i="1"/>
  <c r="Q118" i="1"/>
  <c r="U118" i="1"/>
  <c r="AB118" i="1"/>
  <c r="AC75" i="1"/>
  <c r="BD119" i="1"/>
  <c r="AN119" i="1"/>
  <c r="AB146" i="1"/>
  <c r="V146" i="1"/>
  <c r="AC146" i="1"/>
  <c r="P66" i="1"/>
  <c r="AB66" i="1"/>
  <c r="AP119" i="1"/>
  <c r="Q73" i="1"/>
  <c r="AF73" i="1"/>
  <c r="AJ73" i="1" s="1"/>
  <c r="P185" i="1"/>
  <c r="Q185" i="1"/>
  <c r="AF185" i="1"/>
  <c r="AH185" i="1" s="1"/>
  <c r="AB185" i="1"/>
  <c r="P135" i="1"/>
  <c r="AC135" i="1"/>
  <c r="AB135" i="1"/>
  <c r="Q131" i="1"/>
  <c r="V131" i="1"/>
  <c r="AC131" i="1"/>
  <c r="AB29" i="1"/>
  <c r="Q93" i="1"/>
  <c r="AM81" i="1"/>
  <c r="AN81" i="1"/>
  <c r="AP81" i="1"/>
  <c r="P124" i="1"/>
  <c r="AB124" i="1"/>
  <c r="AC182" i="1"/>
  <c r="P138" i="1"/>
  <c r="Q138" i="1"/>
  <c r="AD138" i="1" s="1"/>
  <c r="AB138" i="1"/>
  <c r="V39" i="1"/>
  <c r="W39" i="1"/>
  <c r="AJ39" i="1"/>
  <c r="AC179" i="1"/>
  <c r="Q179" i="1"/>
  <c r="AD179" i="1" s="1"/>
  <c r="AF134" i="1"/>
  <c r="AI134" i="1"/>
  <c r="AD134" i="1"/>
  <c r="AC77" i="1"/>
  <c r="Q77" i="1"/>
  <c r="AJ77" i="1" s="1"/>
  <c r="W187" i="1"/>
  <c r="AD187" i="1" s="1"/>
  <c r="AC187" i="1"/>
  <c r="AC54" i="1"/>
  <c r="BD51" i="1"/>
  <c r="AP49" i="1"/>
  <c r="Q148" i="1"/>
  <c r="V148" i="1"/>
  <c r="V40" i="1"/>
  <c r="W40" i="1"/>
  <c r="AD40" i="1"/>
  <c r="Q40" i="1"/>
  <c r="Q38" i="1"/>
  <c r="V38" i="1"/>
  <c r="AC38" i="1"/>
  <c r="P114" i="1"/>
  <c r="V97" i="1"/>
  <c r="W97" i="1"/>
  <c r="AD97" i="1"/>
  <c r="Q97" i="1"/>
  <c r="AB121" i="1"/>
  <c r="P121" i="1"/>
  <c r="Q121" i="1"/>
  <c r="AM173" i="1"/>
  <c r="AP173" i="1"/>
  <c r="AB140" i="1"/>
  <c r="AB44" i="1"/>
  <c r="AH44" i="1"/>
  <c r="AM170" i="1"/>
  <c r="AN170" i="1" s="1"/>
  <c r="AH21" i="1"/>
  <c r="AB21" i="1"/>
  <c r="P166" i="1"/>
  <c r="Q166" i="1"/>
  <c r="U19" i="1"/>
  <c r="P19" i="1"/>
  <c r="Q19" i="1"/>
  <c r="V32" i="1"/>
  <c r="AI32" i="1"/>
  <c r="P21" i="1"/>
  <c r="Q21" i="1"/>
  <c r="U30" i="1"/>
  <c r="AB30" i="1"/>
  <c r="P52" i="1"/>
  <c r="Q52" i="1"/>
  <c r="Q187" i="1"/>
  <c r="AF187" i="1"/>
  <c r="AN32" i="1"/>
  <c r="M23" i="2"/>
  <c r="U23" i="2"/>
  <c r="K23" i="2"/>
  <c r="M21" i="2"/>
  <c r="U21" i="2"/>
  <c r="M180" i="2"/>
  <c r="U135" i="2"/>
  <c r="AI18" i="5"/>
  <c r="Q33" i="5"/>
  <c r="AC18" i="5"/>
  <c r="AH25" i="5"/>
  <c r="M90" i="2"/>
  <c r="M112" i="2"/>
  <c r="U109" i="2"/>
  <c r="M24" i="2"/>
  <c r="U174" i="2"/>
  <c r="M140" i="2"/>
  <c r="U85" i="2"/>
  <c r="W27" i="5"/>
  <c r="AI27" i="5"/>
  <c r="AH37" i="5"/>
  <c r="AB37" i="5"/>
  <c r="V19" i="5"/>
  <c r="Q19" i="5"/>
  <c r="Q26" i="5"/>
  <c r="V26" i="5"/>
  <c r="AM61" i="5"/>
  <c r="AN61" i="5"/>
  <c r="AV61" i="5"/>
  <c r="AM64" i="5"/>
  <c r="AN64" i="5"/>
  <c r="AV64" i="5"/>
  <c r="AM67" i="5"/>
  <c r="AN67" i="5"/>
  <c r="AV67" i="5"/>
  <c r="AM63" i="5"/>
  <c r="AO63" i="5"/>
  <c r="AP63" i="5"/>
  <c r="AV63" i="5"/>
  <c r="AM66" i="5"/>
  <c r="AN66" i="5"/>
  <c r="AV66" i="5"/>
  <c r="AM62" i="5"/>
  <c r="AN62" i="5"/>
  <c r="AV62" i="5"/>
  <c r="AM65" i="5"/>
  <c r="AN65" i="5"/>
  <c r="AV65" i="5"/>
  <c r="AM59" i="5"/>
  <c r="AN59" i="5"/>
  <c r="AV59" i="5"/>
  <c r="AM60" i="5"/>
  <c r="AN60" i="5"/>
  <c r="AV60" i="5"/>
  <c r="AM68" i="5"/>
  <c r="AO68" i="5"/>
  <c r="AP68" i="5"/>
  <c r="AV68" i="5"/>
  <c r="M97" i="2"/>
  <c r="M100" i="2"/>
  <c r="U93" i="2"/>
  <c r="M68" i="2"/>
  <c r="M35" i="2"/>
  <c r="U55" i="2"/>
  <c r="M147" i="2"/>
  <c r="U137" i="2"/>
  <c r="U223" i="2"/>
  <c r="M144" i="2"/>
  <c r="U123" i="2"/>
  <c r="M92" i="2"/>
  <c r="M161" i="2"/>
  <c r="U119" i="2"/>
  <c r="U132" i="2"/>
  <c r="M184" i="2"/>
  <c r="M83" i="2"/>
  <c r="M169" i="2"/>
  <c r="U63" i="2"/>
  <c r="U64" i="2"/>
  <c r="U133" i="2"/>
  <c r="M208" i="2"/>
  <c r="U117" i="2"/>
  <c r="U44" i="2"/>
  <c r="M86" i="2"/>
  <c r="M225" i="2"/>
  <c r="M38" i="2"/>
  <c r="M118" i="2"/>
  <c r="M210" i="2"/>
  <c r="M226" i="2"/>
  <c r="U159" i="2"/>
  <c r="Q110" i="1"/>
  <c r="W110" i="1" s="1"/>
  <c r="AF110" i="1" s="1"/>
  <c r="AH110" i="1" s="1"/>
  <c r="AC168" i="1"/>
  <c r="Q168" i="1"/>
  <c r="U79" i="2"/>
  <c r="M224" i="2"/>
  <c r="M214" i="2"/>
  <c r="M78" i="2"/>
  <c r="M110" i="2"/>
  <c r="M128" i="2"/>
  <c r="M195" i="2"/>
  <c r="M194" i="2"/>
  <c r="M177" i="2"/>
  <c r="M219" i="2"/>
  <c r="M129" i="2"/>
  <c r="M26" i="2"/>
  <c r="M82" i="2"/>
  <c r="U191" i="2"/>
  <c r="U156" i="2"/>
  <c r="M230" i="2"/>
  <c r="M89" i="2"/>
  <c r="M218" i="2"/>
  <c r="M232" i="2"/>
  <c r="M37" i="2"/>
  <c r="M201" i="2"/>
  <c r="U116" i="2"/>
  <c r="M116" i="2"/>
  <c r="U193" i="2"/>
  <c r="M95" i="2"/>
  <c r="M48" i="2"/>
  <c r="U205" i="2"/>
  <c r="U207" i="2"/>
  <c r="U19" i="2"/>
  <c r="M98" i="2"/>
  <c r="U189" i="2"/>
  <c r="M113" i="2"/>
  <c r="M34" i="2"/>
  <c r="M126" i="2"/>
  <c r="M25" i="2"/>
  <c r="U125" i="2"/>
  <c r="M164" i="2"/>
  <c r="U217" i="2"/>
  <c r="M217" i="2"/>
  <c r="M186" i="2"/>
  <c r="M216" i="2"/>
  <c r="M39" i="2"/>
  <c r="U39" i="2"/>
  <c r="Q91" i="1"/>
  <c r="AD91" i="1" s="1"/>
  <c r="AC91" i="1"/>
  <c r="Q95" i="1"/>
  <c r="AC98" i="1"/>
  <c r="V90" i="1"/>
  <c r="AC90" i="1"/>
  <c r="Q106" i="1"/>
  <c r="U75" i="2"/>
  <c r="M75" i="2"/>
  <c r="M175" i="2"/>
  <c r="U175" i="2"/>
  <c r="U27" i="2"/>
  <c r="M27" i="2"/>
  <c r="U185" i="2"/>
  <c r="M185" i="2"/>
  <c r="M29" i="2"/>
  <c r="U29" i="2"/>
  <c r="U58" i="2"/>
  <c r="M58" i="2"/>
  <c r="M54" i="2"/>
  <c r="M131" i="2"/>
  <c r="U150" i="2"/>
  <c r="M150" i="2"/>
  <c r="U45" i="2"/>
  <c r="M45" i="2"/>
  <c r="U49" i="2"/>
  <c r="M49" i="2"/>
  <c r="M157" i="2"/>
  <c r="U157" i="2"/>
  <c r="U59" i="2"/>
  <c r="M59" i="2"/>
  <c r="U62" i="2"/>
  <c r="M62" i="2"/>
  <c r="U43" i="2"/>
  <c r="M43" i="2"/>
  <c r="U73" i="2"/>
  <c r="M73" i="2"/>
  <c r="U203" i="2"/>
  <c r="M203" i="2"/>
  <c r="M221" i="2"/>
  <c r="U221" i="2"/>
  <c r="U138" i="2"/>
  <c r="M138" i="2"/>
  <c r="U115" i="2"/>
  <c r="M115" i="2"/>
  <c r="U162" i="2"/>
  <c r="M162" i="2"/>
  <c r="M163" i="2"/>
  <c r="U163" i="2"/>
  <c r="U88" i="2"/>
  <c r="M88" i="2"/>
  <c r="U91" i="2"/>
  <c r="M91" i="2"/>
  <c r="M74" i="2"/>
  <c r="U74" i="2"/>
  <c r="M71" i="2"/>
  <c r="U71" i="2"/>
  <c r="U202" i="2"/>
  <c r="M202" i="2"/>
  <c r="M77" i="2"/>
  <c r="U77" i="2"/>
  <c r="U153" i="2"/>
  <c r="M153" i="2"/>
  <c r="U104" i="2"/>
  <c r="M104" i="2"/>
  <c r="U152" i="2"/>
  <c r="M152" i="2"/>
  <c r="M148" i="2"/>
  <c r="U148" i="2"/>
  <c r="U196" i="2"/>
  <c r="M196" i="2"/>
  <c r="U199" i="2"/>
  <c r="M199" i="2"/>
  <c r="U233" i="2"/>
  <c r="M233" i="2"/>
  <c r="U168" i="2"/>
  <c r="M168" i="2"/>
  <c r="U41" i="2"/>
  <c r="M41" i="2"/>
  <c r="U187" i="2"/>
  <c r="M187" i="2"/>
  <c r="U228" i="2"/>
  <c r="M228" i="2"/>
  <c r="U94" i="2"/>
  <c r="M94" i="2"/>
  <c r="U111" i="2"/>
  <c r="M111" i="2"/>
  <c r="AI21" i="5"/>
  <c r="AC21" i="5"/>
  <c r="W21" i="5"/>
  <c r="AH17" i="5"/>
  <c r="AB17" i="5"/>
  <c r="AD37" i="5"/>
  <c r="AJ37" i="5"/>
  <c r="AC17" i="5"/>
  <c r="W17" i="5"/>
  <c r="AI17" i="5"/>
  <c r="V20" i="5"/>
  <c r="Q20" i="5"/>
  <c r="W22" i="5"/>
  <c r="AC22" i="5"/>
  <c r="AI22" i="5"/>
  <c r="AC36" i="5"/>
  <c r="AI36" i="5"/>
  <c r="W36" i="5"/>
  <c r="Q29" i="5"/>
  <c r="V29" i="5"/>
  <c r="AJ24" i="5"/>
  <c r="AD24" i="5"/>
  <c r="AH21" i="5"/>
  <c r="AB21" i="5"/>
  <c r="AC23" i="5"/>
  <c r="AI23" i="5"/>
  <c r="W23" i="5"/>
  <c r="Q32" i="5"/>
  <c r="V32" i="5"/>
  <c r="W25" i="5"/>
  <c r="AC25" i="5"/>
  <c r="AI25" i="5"/>
  <c r="W30" i="5"/>
  <c r="AC30" i="5"/>
  <c r="AI30" i="5"/>
  <c r="AC38" i="5"/>
  <c r="AI38" i="5"/>
  <c r="W38" i="5"/>
  <c r="AD31" i="5"/>
  <c r="AJ31" i="5"/>
  <c r="AJ33" i="5"/>
  <c r="AD33" i="5"/>
  <c r="AJ28" i="5"/>
  <c r="AD28" i="5"/>
  <c r="V37" i="1"/>
  <c r="AC37" i="1"/>
  <c r="AC50" i="1"/>
  <c r="V171" i="1"/>
  <c r="AC171" i="1"/>
  <c r="V25" i="1"/>
  <c r="AI25" i="1"/>
  <c r="Q25" i="1"/>
  <c r="AC161" i="1"/>
  <c r="W123" i="1"/>
  <c r="Q59" i="1"/>
  <c r="Q107" i="1"/>
  <c r="Q78" i="1"/>
  <c r="AF100" i="1"/>
  <c r="AF33" i="1"/>
  <c r="AH33" i="1" s="1"/>
  <c r="W173" i="1"/>
  <c r="M20" i="2"/>
  <c r="U20" i="2"/>
  <c r="AN68" i="5"/>
  <c r="AO65" i="5"/>
  <c r="AP65" i="5"/>
  <c r="AO64" i="5"/>
  <c r="AP64" i="5"/>
  <c r="AO62" i="5"/>
  <c r="AP62" i="5"/>
  <c r="AJ27" i="5"/>
  <c r="AD27" i="5"/>
  <c r="AO59" i="5"/>
  <c r="AP59" i="5"/>
  <c r="AC26" i="5"/>
  <c r="W26" i="5"/>
  <c r="AI26" i="5"/>
  <c r="AN63" i="5"/>
  <c r="AC19" i="5"/>
  <c r="W19" i="5"/>
  <c r="AI19" i="5"/>
  <c r="AO67" i="5"/>
  <c r="AP67" i="5"/>
  <c r="AO60" i="5"/>
  <c r="AP60" i="5"/>
  <c r="AO61" i="5"/>
  <c r="AP61" i="5"/>
  <c r="AO66" i="5"/>
  <c r="AP66" i="5"/>
  <c r="AJ17" i="5"/>
  <c r="AD17" i="5"/>
  <c r="AJ30" i="5"/>
  <c r="AD30" i="5"/>
  <c r="AD38" i="5"/>
  <c r="AJ38" i="5"/>
  <c r="AJ25" i="5"/>
  <c r="AD25" i="5"/>
  <c r="AC32" i="5"/>
  <c r="AI32" i="5"/>
  <c r="W32" i="5"/>
  <c r="AD22" i="5"/>
  <c r="AJ22" i="5"/>
  <c r="AI29" i="5"/>
  <c r="W29" i="5"/>
  <c r="AC29" i="5"/>
  <c r="AJ23" i="5"/>
  <c r="AD23" i="5"/>
  <c r="AI20" i="5"/>
  <c r="AC20" i="5"/>
  <c r="W20" i="5"/>
  <c r="AJ21" i="5"/>
  <c r="AD21" i="5"/>
  <c r="AJ36" i="5"/>
  <c r="AD36" i="5"/>
  <c r="AC78" i="1"/>
  <c r="AC34" i="1"/>
  <c r="AF118" i="1"/>
  <c r="AD19" i="5"/>
  <c r="AJ19" i="5"/>
  <c r="AD26" i="5"/>
  <c r="AJ26" i="5"/>
  <c r="AD29" i="5"/>
  <c r="AJ29" i="5"/>
  <c r="AJ20" i="5"/>
  <c r="AD20" i="5"/>
  <c r="AJ32" i="5"/>
  <c r="AD32" i="5"/>
  <c r="AF112" i="1"/>
  <c r="AH112" i="1"/>
  <c r="AP113" i="1"/>
  <c r="AP111" i="1"/>
  <c r="AN111" i="1"/>
  <c r="AD161" i="1"/>
  <c r="AP83" i="1"/>
  <c r="AP161" i="1"/>
  <c r="AM179" i="1"/>
  <c r="BD179" i="1" s="1"/>
  <c r="AI75" i="1"/>
  <c r="AP33" i="1"/>
  <c r="BD77" i="1"/>
  <c r="AM39" i="1"/>
  <c r="BD39" i="1"/>
  <c r="AP102" i="1"/>
  <c r="AM108" i="1"/>
  <c r="AN108" i="1"/>
  <c r="AN139" i="1"/>
  <c r="AM178" i="1"/>
  <c r="BD178" i="1" s="1"/>
  <c r="AM107" i="1"/>
  <c r="BD107" i="1"/>
  <c r="AM155" i="1"/>
  <c r="AI77" i="1"/>
  <c r="AM65" i="1"/>
  <c r="AM109" i="1"/>
  <c r="BD109" i="1"/>
  <c r="AM60" i="1"/>
  <c r="AN60" i="1" s="1"/>
  <c r="AP184" i="1"/>
  <c r="AM105" i="1"/>
  <c r="AN105" i="1" s="1"/>
  <c r="AP76" i="1"/>
  <c r="AP125" i="1"/>
  <c r="BD50" i="1"/>
  <c r="AP112" i="1"/>
  <c r="AM35" i="1"/>
  <c r="AP56" i="1"/>
  <c r="AP99" i="1"/>
  <c r="BD86" i="1"/>
  <c r="BD80" i="1"/>
  <c r="AM52" i="1"/>
  <c r="AN52" i="1" s="1"/>
  <c r="AP28" i="1"/>
  <c r="AP51" i="1"/>
  <c r="AP131" i="1"/>
  <c r="AM25" i="1"/>
  <c r="AF94" i="1"/>
  <c r="AI94" i="1"/>
  <c r="AD78" i="1"/>
  <c r="AH162" i="1"/>
  <c r="AI162" i="1"/>
  <c r="AN202" i="1"/>
  <c r="AD205" i="1"/>
  <c r="AP193" i="1"/>
  <c r="AH36" i="1"/>
  <c r="AP69" i="1"/>
  <c r="AM24" i="1"/>
  <c r="AM71" i="1"/>
  <c r="BD104" i="1"/>
  <c r="AP57" i="1"/>
  <c r="AM118" i="1"/>
  <c r="AN118" i="1"/>
  <c r="AP78" i="1"/>
  <c r="AN135" i="1"/>
  <c r="AN34" i="1"/>
  <c r="AP132" i="1"/>
  <c r="AP180" i="1"/>
  <c r="AP114" i="1"/>
  <c r="AP166" i="1"/>
  <c r="AM91" i="1"/>
  <c r="BD91" i="1"/>
  <c r="AP20" i="1"/>
  <c r="AP106" i="1"/>
  <c r="AP96" i="1"/>
  <c r="AM138" i="1"/>
  <c r="BD138" i="1"/>
  <c r="BD180" i="1"/>
  <c r="AM88" i="1"/>
  <c r="AN88" i="1"/>
  <c r="AP53" i="1"/>
  <c r="AP101" i="1"/>
  <c r="AM92" i="1"/>
  <c r="AN92" i="1" s="1"/>
  <c r="AM100" i="1"/>
  <c r="BD100" i="1"/>
  <c r="AP89" i="1"/>
  <c r="AM40" i="1"/>
  <c r="AM55" i="1"/>
  <c r="AP121" i="1"/>
  <c r="AM44" i="1"/>
  <c r="AP159" i="1"/>
  <c r="AM66" i="1"/>
  <c r="BD66" i="1" s="1"/>
  <c r="AN66" i="1"/>
  <c r="AM70" i="1"/>
  <c r="AP27" i="1"/>
  <c r="AN175" i="1"/>
  <c r="BD36" i="1"/>
  <c r="AP148" i="1"/>
  <c r="AM172" i="1"/>
  <c r="BD172" i="1" s="1"/>
  <c r="AI54" i="1"/>
  <c r="AD54" i="1"/>
  <c r="AM147" i="1"/>
  <c r="BD147" i="1"/>
  <c r="AP75" i="1"/>
  <c r="AM169" i="1"/>
  <c r="AM85" i="1"/>
  <c r="AN85" i="1"/>
  <c r="AM64" i="1"/>
  <c r="AP165" i="1"/>
  <c r="AP143" i="1"/>
  <c r="AB149" i="1"/>
  <c r="AI89" i="1"/>
  <c r="AC141" i="1"/>
  <c r="P65" i="1"/>
  <c r="Q65" i="1"/>
  <c r="AB19" i="1"/>
  <c r="V84" i="1"/>
  <c r="W84" i="1"/>
  <c r="AD84" i="1"/>
  <c r="BD95" i="1"/>
  <c r="Q139" i="1"/>
  <c r="AD139" i="1"/>
  <c r="AH20" i="1"/>
  <c r="Q135" i="1"/>
  <c r="AD135" i="1"/>
  <c r="BD20" i="1"/>
  <c r="Q111" i="1"/>
  <c r="W111" i="1" s="1"/>
  <c r="AF111" i="1" s="1"/>
  <c r="AH111" i="1" s="1"/>
  <c r="V111" i="1"/>
  <c r="AC111" i="1"/>
  <c r="V31" i="1"/>
  <c r="W31" i="1"/>
  <c r="AD31" i="1"/>
  <c r="AC55" i="1"/>
  <c r="AN141" i="1"/>
  <c r="V116" i="1"/>
  <c r="AI116" i="1"/>
  <c r="Q61" i="1"/>
  <c r="AF61" i="1" s="1"/>
  <c r="BD160" i="1"/>
  <c r="AI59" i="1"/>
  <c r="AN183" i="1"/>
  <c r="U76" i="1"/>
  <c r="AB76" i="1"/>
  <c r="V52" i="1"/>
  <c r="W52" i="1"/>
  <c r="AF52" i="1"/>
  <c r="AH52" i="1"/>
  <c r="Q57" i="1"/>
  <c r="AF182" i="1"/>
  <c r="AI182" i="1" s="1"/>
  <c r="AH182" i="1"/>
  <c r="BD99" i="1"/>
  <c r="BD131" i="1"/>
  <c r="AB136" i="1"/>
  <c r="BD165" i="1"/>
  <c r="P165" i="1"/>
  <c r="Q165" i="1"/>
  <c r="AD165" i="1" s="1"/>
  <c r="AF165" i="1"/>
  <c r="AH165" i="1" s="1"/>
  <c r="AM144" i="1"/>
  <c r="BD144" i="1" s="1"/>
  <c r="AB162" i="1"/>
  <c r="AM45" i="1"/>
  <c r="AB89" i="1"/>
  <c r="AP154" i="1"/>
  <c r="P33" i="1"/>
  <c r="W57" i="1"/>
  <c r="AD57" i="1" s="1"/>
  <c r="AF57" i="1"/>
  <c r="AJ57" i="1" s="1"/>
  <c r="Q47" i="1"/>
  <c r="AD47" i="1"/>
  <c r="P175" i="1"/>
  <c r="AC175" i="1"/>
  <c r="BD114" i="1"/>
  <c r="V158" i="1"/>
  <c r="AC158" i="1"/>
  <c r="AM116" i="1"/>
  <c r="BD116" i="1" s="1"/>
  <c r="AB79" i="1"/>
  <c r="Q42" i="1"/>
  <c r="V42" i="1"/>
  <c r="AC42" i="1"/>
  <c r="BD90" i="1"/>
  <c r="AF76" i="1"/>
  <c r="AJ76" i="1" s="1"/>
  <c r="W25" i="1"/>
  <c r="AD25" i="1"/>
  <c r="V152" i="1"/>
  <c r="Q154" i="1"/>
  <c r="AP209" i="1"/>
  <c r="AD195" i="1"/>
  <c r="AB141" i="1"/>
  <c r="AI144" i="1"/>
  <c r="AH32" i="1"/>
  <c r="AF180" i="1"/>
  <c r="AJ180" i="1" s="1"/>
  <c r="AH134" i="1"/>
  <c r="Q177" i="1"/>
  <c r="AJ177" i="1"/>
  <c r="W157" i="1"/>
  <c r="AF157" i="1" s="1"/>
  <c r="AH157" i="1" s="1"/>
  <c r="AI157" i="1"/>
  <c r="AD149" i="1"/>
  <c r="AN57" i="1"/>
  <c r="AH23" i="1"/>
  <c r="AH43" i="1"/>
  <c r="BD205" i="1"/>
  <c r="P183" i="1"/>
  <c r="AC183" i="1"/>
  <c r="AP160" i="1"/>
  <c r="AP201" i="1"/>
  <c r="AB182" i="1"/>
  <c r="AB154" i="1"/>
  <c r="BD81" i="1"/>
  <c r="V166" i="1"/>
  <c r="W166" i="1"/>
  <c r="AD166" i="1" s="1"/>
  <c r="AF166" i="1"/>
  <c r="AF64" i="1"/>
  <c r="AH64" i="1" s="1"/>
  <c r="W104" i="1"/>
  <c r="AF104" i="1"/>
  <c r="AH104" i="1"/>
  <c r="V112" i="1"/>
  <c r="AC112" i="1"/>
  <c r="AJ151" i="1"/>
  <c r="AH161" i="1"/>
  <c r="V21" i="1"/>
  <c r="AC21" i="1"/>
  <c r="AI40" i="1"/>
  <c r="AH148" i="1"/>
  <c r="BD118" i="1"/>
  <c r="AH24" i="1"/>
  <c r="AJ40" i="1"/>
  <c r="AJ134" i="1"/>
  <c r="AC84" i="1"/>
  <c r="AC177" i="1"/>
  <c r="Q46" i="1"/>
  <c r="AN33" i="1"/>
  <c r="AB40" i="1"/>
  <c r="V109" i="1"/>
  <c r="AC109" i="1"/>
  <c r="AN142" i="1"/>
  <c r="AC165" i="1"/>
  <c r="AH78" i="1"/>
  <c r="Q35" i="1"/>
  <c r="Q51" i="1"/>
  <c r="AD51" i="1" s="1"/>
  <c r="AF50" i="1"/>
  <c r="AJ50" i="1"/>
  <c r="AI112" i="1"/>
  <c r="W118" i="1"/>
  <c r="AJ118" i="1" s="1"/>
  <c r="AD118" i="1"/>
  <c r="AC40" i="1"/>
  <c r="Q175" i="1"/>
  <c r="AF175" i="1" s="1"/>
  <c r="AH175" i="1" s="1"/>
  <c r="AH42" i="1"/>
  <c r="AC76" i="1"/>
  <c r="AI185" i="1"/>
  <c r="AD73" i="1"/>
  <c r="Q48" i="1"/>
  <c r="AF48" i="1" s="1"/>
  <c r="AJ48" i="1"/>
  <c r="W146" i="1"/>
  <c r="AD146" i="1" s="1"/>
  <c r="AH100" i="1"/>
  <c r="Q174" i="1"/>
  <c r="AC102" i="1"/>
  <c r="Q151" i="1"/>
  <c r="AM182" i="1"/>
  <c r="AN182" i="1" s="1"/>
  <c r="AJ202" i="1"/>
  <c r="Q150" i="1"/>
  <c r="AI150" i="1"/>
  <c r="W46" i="1"/>
  <c r="AC46" i="1"/>
  <c r="AC138" i="1"/>
  <c r="AI187" i="1"/>
  <c r="AH31" i="1"/>
  <c r="W169" i="1"/>
  <c r="AF169" i="1" s="1"/>
  <c r="V67" i="1"/>
  <c r="AI151" i="1"/>
  <c r="AN159" i="1"/>
  <c r="V27" i="1"/>
  <c r="AC27" i="1"/>
  <c r="Q88" i="1"/>
  <c r="AB28" i="1"/>
  <c r="Q50" i="1"/>
  <c r="AD133" i="1"/>
  <c r="W92" i="1"/>
  <c r="AD92" i="1" s="1"/>
  <c r="Q153" i="1"/>
  <c r="AD153" i="1" s="1"/>
  <c r="AC85" i="1"/>
  <c r="AC153" i="1"/>
  <c r="V82" i="1"/>
  <c r="AC82" i="1"/>
  <c r="AI148" i="1"/>
  <c r="AM185" i="1"/>
  <c r="AF49" i="1"/>
  <c r="AH49" i="1" s="1"/>
  <c r="AP79" i="1"/>
  <c r="P181" i="1"/>
  <c r="AM207" i="1"/>
  <c r="BD207" i="1" s="1"/>
  <c r="AN207" i="1"/>
  <c r="AF86" i="1"/>
  <c r="AH86" i="1"/>
  <c r="AD200" i="1"/>
  <c r="AC86" i="1"/>
  <c r="U125" i="1"/>
  <c r="AB125" i="1"/>
  <c r="V124" i="1"/>
  <c r="W124" i="1"/>
  <c r="Q126" i="1"/>
  <c r="V126" i="1"/>
  <c r="U120" i="1"/>
  <c r="AB120" i="1"/>
  <c r="W116" i="1"/>
  <c r="AJ116" i="1" s="1"/>
  <c r="AN76" i="1"/>
  <c r="V121" i="1"/>
  <c r="W121" i="1"/>
  <c r="AD121" i="1" s="1"/>
  <c r="AF121" i="1"/>
  <c r="AJ121" i="1" s="1"/>
  <c r="AM203" i="1"/>
  <c r="P186" i="1"/>
  <c r="AC186" i="1"/>
  <c r="U127" i="1"/>
  <c r="AB127" i="1"/>
  <c r="AB27" i="1"/>
  <c r="AH27" i="1"/>
  <c r="AI149" i="1"/>
  <c r="AI90" i="1"/>
  <c r="AD185" i="1"/>
  <c r="AD39" i="1"/>
  <c r="W59" i="1"/>
  <c r="AJ59" i="1" s="1"/>
  <c r="W37" i="1"/>
  <c r="AD37" i="1" s="1"/>
  <c r="AF179" i="1"/>
  <c r="AJ179" i="1" s="1"/>
  <c r="W90" i="1"/>
  <c r="AC185" i="1"/>
  <c r="AI39" i="1"/>
  <c r="AC150" i="1"/>
  <c r="BD168" i="1"/>
  <c r="AI102" i="1"/>
  <c r="AC53" i="1"/>
  <c r="AC62" i="1"/>
  <c r="W137" i="1"/>
  <c r="AD137" i="1" s="1"/>
  <c r="AH41" i="1"/>
  <c r="AJ208" i="1"/>
  <c r="AM213" i="1"/>
  <c r="P167" i="1"/>
  <c r="Q167" i="1"/>
  <c r="AJ167" i="1" s="1"/>
  <c r="AD203" i="1"/>
  <c r="AD95" i="1"/>
  <c r="AF95" i="1"/>
  <c r="AC69" i="1"/>
  <c r="Q69" i="1"/>
  <c r="W43" i="1"/>
  <c r="AC43" i="1"/>
  <c r="AI142" i="1"/>
  <c r="AH142" i="1"/>
  <c r="AI28" i="1"/>
  <c r="AC28" i="1"/>
  <c r="Q186" i="1"/>
  <c r="AD186" i="1" s="1"/>
  <c r="AF55" i="1"/>
  <c r="AF34" i="1"/>
  <c r="AH34" i="1"/>
  <c r="AC52" i="1"/>
  <c r="AC59" i="1"/>
  <c r="W171" i="1"/>
  <c r="AF171" i="1" s="1"/>
  <c r="AC97" i="1"/>
  <c r="AH30" i="1"/>
  <c r="AC39" i="1"/>
  <c r="BD125" i="1"/>
  <c r="AN100" i="1"/>
  <c r="AN63" i="1"/>
  <c r="Q81" i="1"/>
  <c r="AF81" i="1" s="1"/>
  <c r="AH81" i="1" s="1"/>
  <c r="AJ144" i="1"/>
  <c r="V178" i="1"/>
  <c r="W178" i="1"/>
  <c r="AD178" i="1" s="1"/>
  <c r="V114" i="1"/>
  <c r="W114" i="1"/>
  <c r="Q114" i="1"/>
  <c r="Q66" i="1"/>
  <c r="AC66" i="1"/>
  <c r="AF164" i="1"/>
  <c r="AH164" i="1" s="1"/>
  <c r="W163" i="1"/>
  <c r="AF163" i="1" s="1"/>
  <c r="AC163" i="1"/>
  <c r="W131" i="1"/>
  <c r="V19" i="1"/>
  <c r="AC63" i="1"/>
  <c r="AC180" i="1"/>
  <c r="AC122" i="1"/>
  <c r="AC151" i="1"/>
  <c r="Q60" i="1"/>
  <c r="AD60" i="1" s="1"/>
  <c r="Q99" i="1"/>
  <c r="W20" i="1"/>
  <c r="Q119" i="1"/>
  <c r="V119" i="1"/>
  <c r="AI74" i="1"/>
  <c r="Q74" i="1"/>
  <c r="AJ74" i="1" s="1"/>
  <c r="AC162" i="1"/>
  <c r="Q162" i="1"/>
  <c r="Q20" i="1"/>
  <c r="W35" i="1"/>
  <c r="AF35" i="1"/>
  <c r="AC35" i="1"/>
  <c r="AD155" i="1"/>
  <c r="AC152" i="1"/>
  <c r="W152" i="1"/>
  <c r="AF152" i="1" s="1"/>
  <c r="AJ152" i="1" s="1"/>
  <c r="W32" i="1"/>
  <c r="AJ32" i="1"/>
  <c r="AC32" i="1"/>
  <c r="W38" i="1"/>
  <c r="W148" i="1"/>
  <c r="AC148" i="1"/>
  <c r="AN67" i="1"/>
  <c r="P117" i="1"/>
  <c r="U117" i="1"/>
  <c r="AB117" i="1"/>
  <c r="BD198" i="1"/>
  <c r="Q56" i="1"/>
  <c r="V29" i="1"/>
  <c r="AC133" i="1"/>
  <c r="AD98" i="1"/>
  <c r="AB36" i="1"/>
  <c r="V44" i="1"/>
  <c r="AP202" i="1"/>
  <c r="AD196" i="1"/>
  <c r="AJ209" i="1"/>
  <c r="AD198" i="1"/>
  <c r="AB172" i="1"/>
  <c r="AM211" i="1"/>
  <c r="AB77" i="1"/>
  <c r="AF63" i="1"/>
  <c r="AH63" i="1" s="1"/>
  <c r="AD63" i="1"/>
  <c r="Q145" i="1"/>
  <c r="V145" i="1"/>
  <c r="Q127" i="1"/>
  <c r="AC127" i="1"/>
  <c r="AN37" i="1"/>
  <c r="V33" i="1"/>
  <c r="AI33" i="1"/>
  <c r="Q33" i="1"/>
  <c r="AI161" i="1"/>
  <c r="AB39" i="1"/>
  <c r="AH39" i="1"/>
  <c r="V70" i="1"/>
  <c r="W70" i="1"/>
  <c r="Q70" i="1"/>
  <c r="AN208" i="1"/>
  <c r="BD208" i="1"/>
  <c r="AC120" i="1"/>
  <c r="Q120" i="1"/>
  <c r="V132" i="1"/>
  <c r="AC132" i="1"/>
  <c r="Q132" i="1"/>
  <c r="AP210" i="1"/>
  <c r="AM210" i="1"/>
  <c r="BD210" i="1" s="1"/>
  <c r="AH118" i="1"/>
  <c r="AF97" i="1"/>
  <c r="AI97" i="1" s="1"/>
  <c r="W21" i="1"/>
  <c r="AD21" i="1" s="1"/>
  <c r="AI31" i="1"/>
  <c r="AC116" i="1"/>
  <c r="AD110" i="1"/>
  <c r="Q124" i="1"/>
  <c r="AI43" i="1"/>
  <c r="AC74" i="1"/>
  <c r="AC147" i="1"/>
  <c r="AI147" i="1"/>
  <c r="BD32" i="1"/>
  <c r="Q80" i="1"/>
  <c r="V80" i="1"/>
  <c r="AC36" i="1"/>
  <c r="AI36" i="1"/>
  <c r="BD52" i="1"/>
  <c r="W107" i="1"/>
  <c r="AC107" i="1"/>
  <c r="Q68" i="1"/>
  <c r="AD68" i="1" s="1"/>
  <c r="AC68" i="1"/>
  <c r="AM181" i="1"/>
  <c r="AH92" i="1"/>
  <c r="AP194" i="1"/>
  <c r="P159" i="1"/>
  <c r="AP212" i="1"/>
  <c r="P170" i="1"/>
  <c r="AF138" i="1"/>
  <c r="AI138" i="1" s="1"/>
  <c r="AC25" i="1"/>
  <c r="W109" i="1"/>
  <c r="W112" i="1"/>
  <c r="V108" i="1"/>
  <c r="Q108" i="1"/>
  <c r="AI58" i="1"/>
  <c r="Q58" i="1"/>
  <c r="V22" i="1"/>
  <c r="Q22" i="1"/>
  <c r="BD96" i="1"/>
  <c r="AC125" i="1"/>
  <c r="Q125" i="1"/>
  <c r="W115" i="1"/>
  <c r="AC115" i="1"/>
  <c r="Q34" i="1"/>
  <c r="W28" i="1"/>
  <c r="W26" i="1"/>
  <c r="AJ26" i="1"/>
  <c r="AF83" i="1"/>
  <c r="AI83" i="1" s="1"/>
  <c r="AC58" i="1"/>
  <c r="AC26" i="1"/>
  <c r="BD37" i="1"/>
  <c r="AN209" i="1"/>
  <c r="BD209" i="1"/>
  <c r="AN56" i="1"/>
  <c r="BD56" i="1"/>
  <c r="AB90" i="1"/>
  <c r="AH90" i="1"/>
  <c r="V30" i="1"/>
  <c r="Q30" i="1"/>
  <c r="V24" i="1"/>
  <c r="Q24" i="1"/>
  <c r="Q105" i="1"/>
  <c r="V105" i="1"/>
  <c r="V87" i="1"/>
  <c r="Q102" i="1"/>
  <c r="AJ102" i="1"/>
  <c r="AC56" i="1"/>
  <c r="Q45" i="1"/>
  <c r="Q160" i="1"/>
  <c r="AB173" i="1"/>
  <c r="AC65" i="1"/>
  <c r="W143" i="1"/>
  <c r="AJ207" i="1"/>
  <c r="AB179" i="1"/>
  <c r="V41" i="1"/>
  <c r="AI41" i="1"/>
  <c r="W99" i="1"/>
  <c r="AC99" i="1"/>
  <c r="W88" i="1"/>
  <c r="AC88" i="1"/>
  <c r="AI110" i="1"/>
  <c r="AJ110" i="1"/>
  <c r="AF62" i="1"/>
  <c r="AI62" i="1" s="1"/>
  <c r="AD62" i="1"/>
  <c r="AM206" i="1"/>
  <c r="AP206" i="1"/>
  <c r="BD53" i="1"/>
  <c r="AN53" i="1"/>
  <c r="AJ212" i="1"/>
  <c r="AN113" i="1"/>
  <c r="BD113" i="1"/>
  <c r="BD101" i="1"/>
  <c r="AN101" i="1"/>
  <c r="V101" i="1"/>
  <c r="W101" i="1"/>
  <c r="W23" i="1"/>
  <c r="AC23" i="1"/>
  <c r="AI23" i="1"/>
  <c r="AC140" i="1"/>
  <c r="Q140" i="1"/>
  <c r="BD106" i="1"/>
  <c r="AN106" i="1"/>
  <c r="BD78" i="1"/>
  <c r="AN78" i="1"/>
  <c r="AB167" i="1"/>
  <c r="AP175" i="1"/>
  <c r="AP196" i="1"/>
  <c r="AD197" i="1"/>
  <c r="Q103" i="1"/>
  <c r="V103" i="1"/>
  <c r="AJ201" i="1"/>
  <c r="AI100" i="1"/>
  <c r="AJ100" i="1"/>
  <c r="AJ185" i="1"/>
  <c r="AI118" i="1"/>
  <c r="AD85" i="1"/>
  <c r="AF127" i="1"/>
  <c r="AH127" i="1" s="1"/>
  <c r="AD127" i="1"/>
  <c r="AH133" i="1"/>
  <c r="AI133" i="1"/>
  <c r="AI85" i="1"/>
  <c r="AH85" i="1"/>
  <c r="AC106" i="1"/>
  <c r="W106" i="1"/>
  <c r="Q115" i="1"/>
  <c r="AM199" i="1"/>
  <c r="BD199" i="1" s="1"/>
  <c r="AP197" i="1"/>
  <c r="AD122" i="1"/>
  <c r="AJ206" i="1"/>
  <c r="AP192" i="1"/>
  <c r="P113" i="1"/>
  <c r="AN39" i="1"/>
  <c r="AN24" i="1"/>
  <c r="BD25" i="1"/>
  <c r="AN25" i="1"/>
  <c r="AJ157" i="1"/>
  <c r="BD60" i="1"/>
  <c r="BD85" i="1"/>
  <c r="BD105" i="1"/>
  <c r="AN138" i="1"/>
  <c r="AH94" i="1"/>
  <c r="AN178" i="1"/>
  <c r="AD116" i="1"/>
  <c r="BD24" i="1"/>
  <c r="AI76" i="1"/>
  <c r="BD108" i="1"/>
  <c r="AN109" i="1"/>
  <c r="AN158" i="1"/>
  <c r="BD155" i="1"/>
  <c r="AN155" i="1"/>
  <c r="AN107" i="1"/>
  <c r="AF139" i="1"/>
  <c r="AJ139" i="1"/>
  <c r="BD43" i="1"/>
  <c r="AN43" i="1"/>
  <c r="BD71" i="1"/>
  <c r="AJ111" i="1"/>
  <c r="AN71" i="1"/>
  <c r="AN77" i="1"/>
  <c r="BD88" i="1"/>
  <c r="AF84" i="1"/>
  <c r="AI84" i="1"/>
  <c r="AJ94" i="1"/>
  <c r="AD52" i="1"/>
  <c r="AH76" i="1"/>
  <c r="AD104" i="1"/>
  <c r="AJ25" i="1"/>
  <c r="AN172" i="1"/>
  <c r="AN91" i="1"/>
  <c r="AF135" i="1"/>
  <c r="AH135" i="1" s="1"/>
  <c r="AN147" i="1"/>
  <c r="AF47" i="1"/>
  <c r="AH47" i="1" s="1"/>
  <c r="AD157" i="1"/>
  <c r="AH61" i="1"/>
  <c r="AI48" i="1"/>
  <c r="AN68" i="1"/>
  <c r="BD68" i="1"/>
  <c r="AF146" i="1"/>
  <c r="AI146" i="1" s="1"/>
  <c r="AN64" i="1"/>
  <c r="BD64" i="1"/>
  <c r="AN45" i="1"/>
  <c r="BD45" i="1"/>
  <c r="AN116" i="1"/>
  <c r="BD124" i="1"/>
  <c r="BD47" i="1"/>
  <c r="AF60" i="1"/>
  <c r="AH60" i="1" s="1"/>
  <c r="AI60" i="1"/>
  <c r="AD61" i="1"/>
  <c r="AC31" i="1"/>
  <c r="AJ31" i="1"/>
  <c r="AJ104" i="1"/>
  <c r="W158" i="1"/>
  <c r="AC166" i="1"/>
  <c r="AD169" i="1"/>
  <c r="AI21" i="1"/>
  <c r="Q183" i="1"/>
  <c r="AD183" i="1"/>
  <c r="W42" i="1"/>
  <c r="AI42" i="1"/>
  <c r="AI104" i="1"/>
  <c r="AF186" i="1"/>
  <c r="AI186" i="1" s="1"/>
  <c r="AH50" i="1"/>
  <c r="W27" i="1"/>
  <c r="AD27" i="1" s="1"/>
  <c r="AI50" i="1"/>
  <c r="W82" i="1"/>
  <c r="AF82" i="1"/>
  <c r="AH82" i="1" s="1"/>
  <c r="AJ82" i="1"/>
  <c r="AD177" i="1"/>
  <c r="AF51" i="1"/>
  <c r="AC121" i="1"/>
  <c r="AI155" i="1"/>
  <c r="AD175" i="1"/>
  <c r="AC70" i="1"/>
  <c r="AJ34" i="1"/>
  <c r="AI52" i="1"/>
  <c r="AH48" i="1"/>
  <c r="AC167" i="1"/>
  <c r="AD48" i="1"/>
  <c r="AC124" i="1"/>
  <c r="AD38" i="1"/>
  <c r="AI114" i="1"/>
  <c r="AC178" i="1"/>
  <c r="AJ52" i="1"/>
  <c r="BD185" i="1"/>
  <c r="AN185" i="1"/>
  <c r="AD46" i="1"/>
  <c r="AF46" i="1"/>
  <c r="AN203" i="1"/>
  <c r="BD203" i="1"/>
  <c r="Q181" i="1"/>
  <c r="AD181" i="1" s="1"/>
  <c r="AC181" i="1"/>
  <c r="W126" i="1"/>
  <c r="AF126" i="1" s="1"/>
  <c r="AC126" i="1"/>
  <c r="W67" i="1"/>
  <c r="AC67" i="1"/>
  <c r="AD150" i="1"/>
  <c r="AJ150" i="1"/>
  <c r="AJ86" i="1"/>
  <c r="AI86" i="1"/>
  <c r="AJ49" i="1"/>
  <c r="AI49" i="1"/>
  <c r="AD32" i="1"/>
  <c r="AN213" i="1"/>
  <c r="BD213" i="1"/>
  <c r="AI34" i="1"/>
  <c r="W41" i="1"/>
  <c r="AJ41" i="1"/>
  <c r="AD81" i="1"/>
  <c r="AI167" i="1"/>
  <c r="AJ90" i="1"/>
  <c r="AD90" i="1"/>
  <c r="AI179" i="1"/>
  <c r="AH179" i="1"/>
  <c r="AD167" i="1"/>
  <c r="AD152" i="1"/>
  <c r="AD131" i="1"/>
  <c r="AF131" i="1"/>
  <c r="W132" i="1"/>
  <c r="AD132" i="1"/>
  <c r="W29" i="1"/>
  <c r="AD29" i="1" s="1"/>
  <c r="AC29" i="1"/>
  <c r="AD74" i="1"/>
  <c r="AJ20" i="1"/>
  <c r="AD20" i="1"/>
  <c r="AF178" i="1"/>
  <c r="AI178" i="1" s="1"/>
  <c r="AF69" i="1"/>
  <c r="AD69" i="1"/>
  <c r="W44" i="1"/>
  <c r="AJ44" i="1" s="1"/>
  <c r="AC44" i="1"/>
  <c r="AI44" i="1"/>
  <c r="AJ55" i="1"/>
  <c r="AH55" i="1"/>
  <c r="AD43" i="1"/>
  <c r="AJ43" i="1"/>
  <c r="AN211" i="1"/>
  <c r="BD211" i="1"/>
  <c r="AJ114" i="1"/>
  <c r="AD114" i="1"/>
  <c r="AD66" i="1"/>
  <c r="AF66" i="1"/>
  <c r="AJ66" i="1" s="1"/>
  <c r="AD26" i="1"/>
  <c r="AC114" i="1"/>
  <c r="AJ155" i="1"/>
  <c r="AI55" i="1"/>
  <c r="AJ56" i="1"/>
  <c r="AD56" i="1"/>
  <c r="Q117" i="1"/>
  <c r="V117" i="1"/>
  <c r="AD148" i="1"/>
  <c r="AJ162" i="1"/>
  <c r="AD162" i="1"/>
  <c r="W119" i="1"/>
  <c r="AD119" i="1" s="1"/>
  <c r="AC119" i="1"/>
  <c r="W19" i="1"/>
  <c r="AD19" i="1" s="1"/>
  <c r="AI19" i="1"/>
  <c r="AC19" i="1"/>
  <c r="AD35" i="1"/>
  <c r="AH95" i="1"/>
  <c r="AC41" i="1"/>
  <c r="AH97" i="1"/>
  <c r="AC159" i="1"/>
  <c r="Q159" i="1"/>
  <c r="AF159" i="1" s="1"/>
  <c r="AH159" i="1" s="1"/>
  <c r="AC170" i="1"/>
  <c r="Q170" i="1"/>
  <c r="AF107" i="1"/>
  <c r="AJ107" i="1" s="1"/>
  <c r="AD107" i="1"/>
  <c r="AN210" i="1"/>
  <c r="AC33" i="1"/>
  <c r="W33" i="1"/>
  <c r="AJ33" i="1" s="1"/>
  <c r="AJ63" i="1"/>
  <c r="AI63" i="1"/>
  <c r="W80" i="1"/>
  <c r="AD80" i="1" s="1"/>
  <c r="AC80" i="1"/>
  <c r="W145" i="1"/>
  <c r="AF145" i="1" s="1"/>
  <c r="AC145" i="1"/>
  <c r="AD143" i="1"/>
  <c r="AF143" i="1"/>
  <c r="AH143" i="1" s="1"/>
  <c r="AF160" i="1"/>
  <c r="AD160" i="1"/>
  <c r="AJ83" i="1"/>
  <c r="AH83" i="1"/>
  <c r="AF45" i="1"/>
  <c r="AD45" i="1"/>
  <c r="W87" i="1"/>
  <c r="AC87" i="1"/>
  <c r="AC24" i="1"/>
  <c r="AI24" i="1"/>
  <c r="W24" i="1"/>
  <c r="AC22" i="1"/>
  <c r="AI22" i="1"/>
  <c r="W22" i="1"/>
  <c r="AD22" i="1" s="1"/>
  <c r="W108" i="1"/>
  <c r="AD108" i="1" s="1"/>
  <c r="AC108" i="1"/>
  <c r="AD112" i="1"/>
  <c r="AJ112" i="1"/>
  <c r="AF109" i="1"/>
  <c r="AJ109" i="1" s="1"/>
  <c r="AD109" i="1"/>
  <c r="W105" i="1"/>
  <c r="AF105" i="1" s="1"/>
  <c r="AH105" i="1" s="1"/>
  <c r="AC105" i="1"/>
  <c r="AD115" i="1"/>
  <c r="AF115" i="1"/>
  <c r="AJ115" i="1" s="1"/>
  <c r="AD58" i="1"/>
  <c r="W30" i="1"/>
  <c r="AD30" i="1" s="1"/>
  <c r="AI30" i="1"/>
  <c r="AC30" i="1"/>
  <c r="AJ28" i="1"/>
  <c r="AD28" i="1"/>
  <c r="AD125" i="1"/>
  <c r="AF125" i="1"/>
  <c r="AJ125" i="1" s="1"/>
  <c r="AJ138" i="1"/>
  <c r="AH138" i="1"/>
  <c r="AD23" i="1"/>
  <c r="AJ23" i="1"/>
  <c r="AF101" i="1"/>
  <c r="AD101" i="1"/>
  <c r="BD206" i="1"/>
  <c r="AN206" i="1"/>
  <c r="AJ62" i="1"/>
  <c r="AH62" i="1"/>
  <c r="AF88" i="1"/>
  <c r="AJ88" i="1" s="1"/>
  <c r="AD88" i="1"/>
  <c r="AD140" i="1"/>
  <c r="AF140" i="1"/>
  <c r="AI140" i="1" s="1"/>
  <c r="AC101" i="1"/>
  <c r="W103" i="1"/>
  <c r="AF103" i="1" s="1"/>
  <c r="AC103" i="1"/>
  <c r="AI165" i="1"/>
  <c r="AJ165" i="1"/>
  <c r="AD99" i="1"/>
  <c r="AF99" i="1"/>
  <c r="V113" i="1"/>
  <c r="Q113" i="1"/>
  <c r="AF106" i="1"/>
  <c r="AI106" i="1" s="1"/>
  <c r="AD106" i="1"/>
  <c r="AJ127" i="1"/>
  <c r="AF70" i="1"/>
  <c r="AD70" i="1"/>
  <c r="AJ84" i="1"/>
  <c r="AJ135" i="1"/>
  <c r="AI111" i="1"/>
  <c r="AJ47" i="1"/>
  <c r="AI47" i="1"/>
  <c r="AH84" i="1"/>
  <c r="AJ27" i="1"/>
  <c r="AD82" i="1"/>
  <c r="AF132" i="1"/>
  <c r="AI132" i="1"/>
  <c r="AF158" i="1"/>
  <c r="AI158" i="1" s="1"/>
  <c r="AD158" i="1"/>
  <c r="AF183" i="1"/>
  <c r="AI183" i="1" s="1"/>
  <c r="AJ183" i="1"/>
  <c r="AJ42" i="1"/>
  <c r="AD42" i="1"/>
  <c r="AI51" i="1"/>
  <c r="AJ51" i="1"/>
  <c r="AH51" i="1"/>
  <c r="AD41" i="1"/>
  <c r="AF67" i="1"/>
  <c r="AD67" i="1"/>
  <c r="AF181" i="1"/>
  <c r="AH181" i="1" s="1"/>
  <c r="AJ46" i="1"/>
  <c r="AI46" i="1"/>
  <c r="AH46" i="1"/>
  <c r="AF119" i="1"/>
  <c r="AH119" i="1" s="1"/>
  <c r="AH69" i="1"/>
  <c r="AI69" i="1"/>
  <c r="AJ69" i="1"/>
  <c r="AI131" i="1"/>
  <c r="AJ131" i="1"/>
  <c r="AH131" i="1"/>
  <c r="W117" i="1"/>
  <c r="AF117" i="1"/>
  <c r="AJ117" i="1" s="1"/>
  <c r="AC117" i="1"/>
  <c r="AH66" i="1"/>
  <c r="AJ178" i="1"/>
  <c r="AH152" i="1"/>
  <c r="AI152" i="1"/>
  <c r="AD159" i="1"/>
  <c r="AD33" i="1"/>
  <c r="AD145" i="1"/>
  <c r="AF80" i="1"/>
  <c r="AJ80" i="1" s="1"/>
  <c r="AF170" i="1"/>
  <c r="AH170" i="1" s="1"/>
  <c r="AD170" i="1"/>
  <c r="AJ30" i="1"/>
  <c r="AD105" i="1"/>
  <c r="AH115" i="1"/>
  <c r="AD24" i="1"/>
  <c r="AJ24" i="1"/>
  <c r="AF87" i="1"/>
  <c r="AH87" i="1" s="1"/>
  <c r="AD87" i="1"/>
  <c r="AI125" i="1"/>
  <c r="AH125" i="1"/>
  <c r="AJ22" i="1"/>
  <c r="AI45" i="1"/>
  <c r="AH45" i="1"/>
  <c r="AJ45" i="1"/>
  <c r="AJ160" i="1"/>
  <c r="AI160" i="1"/>
  <c r="AH160" i="1"/>
  <c r="AJ99" i="1"/>
  <c r="AH99" i="1"/>
  <c r="AI99" i="1"/>
  <c r="AH140" i="1"/>
  <c r="AJ101" i="1"/>
  <c r="AH101" i="1"/>
  <c r="AI101" i="1"/>
  <c r="AH70" i="1"/>
  <c r="AJ70" i="1"/>
  <c r="AI70" i="1"/>
  <c r="W113" i="1"/>
  <c r="AD113" i="1" s="1"/>
  <c r="AC113" i="1"/>
  <c r="AH132" i="1"/>
  <c r="AJ132" i="1"/>
  <c r="AD117" i="1"/>
  <c r="AJ158" i="1"/>
  <c r="AH158" i="1"/>
  <c r="AI67" i="1"/>
  <c r="AJ67" i="1"/>
  <c r="AH67" i="1"/>
  <c r="AI181" i="1"/>
  <c r="AI117" i="1"/>
  <c r="AH117" i="1"/>
  <c r="AJ119" i="1"/>
  <c r="AI119" i="1"/>
  <c r="AJ170" i="1"/>
  <c r="AI170" i="1"/>
  <c r="AI159" i="1"/>
  <c r="AJ87" i="1"/>
  <c r="AJ105" i="1"/>
  <c r="AI128" i="1" l="1"/>
  <c r="AH130" i="1"/>
  <c r="AN212" i="1"/>
  <c r="BD212" i="1"/>
  <c r="AN204" i="1"/>
  <c r="BD204" i="1"/>
  <c r="BD201" i="1"/>
  <c r="AN201" i="1"/>
  <c r="BD197" i="1"/>
  <c r="AN197" i="1"/>
  <c r="BD196" i="1"/>
  <c r="AN196" i="1"/>
  <c r="AN193" i="1"/>
  <c r="BD193" i="1"/>
  <c r="BD192" i="1"/>
  <c r="AN192" i="1"/>
  <c r="AD199" i="1"/>
  <c r="AJ194" i="1"/>
  <c r="AJ204" i="1"/>
  <c r="BD200" i="1"/>
  <c r="AN199" i="1"/>
  <c r="AM195" i="1"/>
  <c r="AJ103" i="1"/>
  <c r="AH103" i="1"/>
  <c r="AI103" i="1"/>
  <c r="AI126" i="1"/>
  <c r="AH126" i="1"/>
  <c r="AJ126" i="1"/>
  <c r="AH171" i="1"/>
  <c r="AJ171" i="1"/>
  <c r="AI171" i="1"/>
  <c r="AJ169" i="1"/>
  <c r="AH169" i="1"/>
  <c r="AI169" i="1"/>
  <c r="AH145" i="1"/>
  <c r="AI145" i="1"/>
  <c r="AJ145" i="1"/>
  <c r="BD133" i="1"/>
  <c r="AN133" i="1"/>
  <c r="AH136" i="1"/>
  <c r="AI136" i="1"/>
  <c r="AJ136" i="1"/>
  <c r="AN58" i="1"/>
  <c r="BD58" i="1"/>
  <c r="AN134" i="1"/>
  <c r="BD134" i="1"/>
  <c r="BD173" i="1"/>
  <c r="AN173" i="1"/>
  <c r="BD46" i="1"/>
  <c r="AN46" i="1"/>
  <c r="AI66" i="1"/>
  <c r="AF53" i="1"/>
  <c r="AN65" i="1"/>
  <c r="BD65" i="1"/>
  <c r="AJ187" i="1"/>
  <c r="AH187" i="1"/>
  <c r="AH72" i="1"/>
  <c r="AJ72" i="1"/>
  <c r="AM23" i="1"/>
  <c r="AP23" i="1"/>
  <c r="AI105" i="1"/>
  <c r="AJ159" i="1"/>
  <c r="AJ181" i="1"/>
  <c r="AJ140" i="1"/>
  <c r="AJ143" i="1"/>
  <c r="AF108" i="1"/>
  <c r="AJ19" i="1"/>
  <c r="AH186" i="1"/>
  <c r="AJ60" i="1"/>
  <c r="AI175" i="1"/>
  <c r="AH180" i="1"/>
  <c r="AN54" i="1"/>
  <c r="AJ97" i="1"/>
  <c r="AH26" i="1"/>
  <c r="AI92" i="1"/>
  <c r="AN55" i="1"/>
  <c r="BD55" i="1"/>
  <c r="BD170" i="1"/>
  <c r="AN79" i="1"/>
  <c r="AJ78" i="1"/>
  <c r="AI78" i="1"/>
  <c r="AM156" i="1"/>
  <c r="AP156" i="1"/>
  <c r="AN49" i="1"/>
  <c r="BD49" i="1"/>
  <c r="AP31" i="1"/>
  <c r="AM31" i="1"/>
  <c r="AP26" i="1"/>
  <c r="AM26" i="1"/>
  <c r="AP103" i="1"/>
  <c r="AM103" i="1"/>
  <c r="AJ38" i="1"/>
  <c r="AI38" i="1"/>
  <c r="AJ91" i="1"/>
  <c r="AI91" i="1"/>
  <c r="AH91" i="1"/>
  <c r="AI176" i="1"/>
  <c r="AH176" i="1"/>
  <c r="AJ176" i="1"/>
  <c r="AI153" i="1"/>
  <c r="AJ153" i="1"/>
  <c r="BD181" i="1"/>
  <c r="AN181" i="1"/>
  <c r="AH153" i="1"/>
  <c r="AH183" i="1"/>
  <c r="AI143" i="1"/>
  <c r="AI109" i="1"/>
  <c r="AH107" i="1"/>
  <c r="AH178" i="1"/>
  <c r="AD103" i="1"/>
  <c r="AD171" i="1"/>
  <c r="AJ175" i="1"/>
  <c r="AI57" i="1"/>
  <c r="AF184" i="1"/>
  <c r="AD163" i="1"/>
  <c r="AJ36" i="1"/>
  <c r="AF174" i="1"/>
  <c r="AD174" i="1"/>
  <c r="AD136" i="1"/>
  <c r="AN70" i="1"/>
  <c r="BD70" i="1"/>
  <c r="BD40" i="1"/>
  <c r="AN40" i="1"/>
  <c r="AP110" i="1"/>
  <c r="AF93" i="1"/>
  <c r="AD93" i="1"/>
  <c r="AD156" i="1"/>
  <c r="AF156" i="1"/>
  <c r="AD96" i="1"/>
  <c r="AM167" i="1"/>
  <c r="AP167" i="1"/>
  <c r="AP162" i="1"/>
  <c r="AM153" i="1"/>
  <c r="AN75" i="1"/>
  <c r="BD75" i="1"/>
  <c r="AP59" i="1"/>
  <c r="AP58" i="1"/>
  <c r="BD127" i="1"/>
  <c r="AN127" i="1"/>
  <c r="AP36" i="1"/>
  <c r="AN28" i="1"/>
  <c r="AP62" i="1"/>
  <c r="AM62" i="1"/>
  <c r="AH109" i="1"/>
  <c r="AI82" i="1"/>
  <c r="AI180" i="1"/>
  <c r="AI163" i="1"/>
  <c r="AH163" i="1"/>
  <c r="AJ163" i="1"/>
  <c r="AI61" i="1"/>
  <c r="AJ61" i="1"/>
  <c r="AI96" i="1"/>
  <c r="AH96" i="1"/>
  <c r="AN154" i="1"/>
  <c r="BD154" i="1"/>
  <c r="AM61" i="1"/>
  <c r="AP61" i="1"/>
  <c r="BD59" i="1"/>
  <c r="AN59" i="1"/>
  <c r="BD110" i="1"/>
  <c r="AN110" i="1"/>
  <c r="AP98" i="1"/>
  <c r="AM98" i="1"/>
  <c r="AI139" i="1"/>
  <c r="AH139" i="1"/>
  <c r="AH57" i="1"/>
  <c r="AI87" i="1"/>
  <c r="AH88" i="1"/>
  <c r="AI107" i="1"/>
  <c r="AI127" i="1"/>
  <c r="AJ182" i="1"/>
  <c r="AN144" i="1"/>
  <c r="AN179" i="1"/>
  <c r="AI72" i="1"/>
  <c r="AD124" i="1"/>
  <c r="AF124" i="1"/>
  <c r="AD77" i="1"/>
  <c r="AH166" i="1"/>
  <c r="AI166" i="1"/>
  <c r="AJ166" i="1"/>
  <c r="BD89" i="1"/>
  <c r="AF65" i="1"/>
  <c r="AD65" i="1"/>
  <c r="AD173" i="1"/>
  <c r="AF173" i="1"/>
  <c r="BD150" i="1"/>
  <c r="AN150" i="1"/>
  <c r="AN102" i="1"/>
  <c r="BD102" i="1"/>
  <c r="AM82" i="1"/>
  <c r="AP82" i="1"/>
  <c r="BD41" i="1"/>
  <c r="AN41" i="1"/>
  <c r="BD21" i="1"/>
  <c r="AN21" i="1"/>
  <c r="AF113" i="1"/>
  <c r="AH80" i="1"/>
  <c r="AJ106" i="1"/>
  <c r="AJ186" i="1"/>
  <c r="AI80" i="1"/>
  <c r="AH106" i="1"/>
  <c r="AI88" i="1"/>
  <c r="AI115" i="1"/>
  <c r="AD44" i="1"/>
  <c r="AI135" i="1"/>
  <c r="AJ21" i="1"/>
  <c r="BD182" i="1"/>
  <c r="AI64" i="1"/>
  <c r="AJ64" i="1"/>
  <c r="AJ96" i="1"/>
  <c r="AD141" i="1"/>
  <c r="AI35" i="1"/>
  <c r="AJ35" i="1"/>
  <c r="AH35" i="1"/>
  <c r="AJ95" i="1"/>
  <c r="AI95" i="1"/>
  <c r="AD59" i="1"/>
  <c r="AD111" i="1"/>
  <c r="AN151" i="1"/>
  <c r="AP77" i="1"/>
  <c r="AF71" i="1"/>
  <c r="AD71" i="1"/>
  <c r="BD112" i="1"/>
  <c r="AN112" i="1"/>
  <c r="BD166" i="1"/>
  <c r="AN166" i="1"/>
  <c r="AJ147" i="1"/>
  <c r="AH147" i="1"/>
  <c r="BD44" i="1"/>
  <c r="AN44" i="1"/>
  <c r="AH37" i="1"/>
  <c r="AI37" i="1"/>
  <c r="AJ37" i="1"/>
  <c r="AD126" i="1"/>
  <c r="BD162" i="1"/>
  <c r="AH141" i="1"/>
  <c r="AI81" i="1"/>
  <c r="AJ81" i="1"/>
  <c r="AD154" i="1"/>
  <c r="AF154" i="1"/>
  <c r="AJ141" i="1"/>
  <c r="BD169" i="1"/>
  <c r="AN169" i="1"/>
  <c r="AP137" i="1"/>
  <c r="BD92" i="1"/>
  <c r="AD176" i="1"/>
  <c r="AH98" i="1"/>
  <c r="AJ98" i="1"/>
  <c r="AI168" i="1"/>
  <c r="AH168" i="1"/>
  <c r="AJ168" i="1"/>
  <c r="AP22" i="1"/>
  <c r="AM22" i="1"/>
  <c r="AN148" i="1"/>
  <c r="BD148" i="1"/>
  <c r="AH56" i="1"/>
  <c r="AI56" i="1"/>
  <c r="AI79" i="1"/>
  <c r="AH79" i="1"/>
  <c r="AM93" i="1"/>
  <c r="AP93" i="1"/>
  <c r="AN35" i="1"/>
  <c r="BD35" i="1"/>
  <c r="AP177" i="1"/>
  <c r="AM177" i="1"/>
  <c r="AM174" i="1"/>
  <c r="BD161" i="1"/>
  <c r="AN161" i="1"/>
  <c r="AP80" i="1"/>
  <c r="AM163" i="1"/>
  <c r="AP168" i="1"/>
  <c r="AN171" i="1"/>
  <c r="AM94" i="1"/>
  <c r="AM97" i="1"/>
  <c r="AH129" i="1"/>
  <c r="AF68" i="1"/>
  <c r="AM186" i="1"/>
  <c r="AM74" i="1"/>
  <c r="AP74" i="1"/>
  <c r="AN69" i="1"/>
  <c r="BD69" i="1"/>
  <c r="AJ54" i="1"/>
  <c r="AH54" i="1"/>
  <c r="AN48" i="1"/>
  <c r="AM115" i="1"/>
  <c r="AP115" i="1"/>
  <c r="AP43" i="1"/>
  <c r="AM84" i="1"/>
  <c r="AP84" i="1"/>
  <c r="AM73" i="1"/>
  <c r="AN73" i="1" s="1"/>
  <c r="AP87" i="1"/>
  <c r="AM87" i="1"/>
  <c r="BD145" i="1"/>
  <c r="AD123" i="1"/>
  <c r="AF123" i="1"/>
  <c r="AJ123" i="1" s="1"/>
  <c r="AP164" i="1"/>
  <c r="AP136" i="1"/>
  <c r="AM136" i="1"/>
  <c r="BD136" i="1" s="1"/>
  <c r="AP187" i="1"/>
  <c r="AM187" i="1"/>
  <c r="AM19" i="1"/>
  <c r="AM42" i="1"/>
  <c r="AP42" i="1"/>
  <c r="AI129" i="1"/>
  <c r="AI130" i="1"/>
  <c r="AJ128" i="1"/>
  <c r="BD176" i="1"/>
  <c r="AN176" i="1"/>
  <c r="AP176" i="1"/>
  <c r="AI172" i="1"/>
  <c r="AJ172" i="1"/>
  <c r="AJ164" i="1"/>
  <c r="AI164" i="1"/>
  <c r="AN164" i="1"/>
  <c r="BD152" i="1"/>
  <c r="AN152" i="1"/>
  <c r="AJ149" i="1"/>
  <c r="AM149" i="1"/>
  <c r="AH146" i="1"/>
  <c r="AN146" i="1"/>
  <c r="AJ146" i="1"/>
  <c r="BD143" i="1"/>
  <c r="AN143" i="1"/>
  <c r="AN136" i="1"/>
  <c r="AF137" i="1"/>
  <c r="BD123" i="1"/>
  <c r="AN123" i="1"/>
  <c r="AI123" i="1"/>
  <c r="AH123" i="1"/>
  <c r="AM122" i="1"/>
  <c r="AI122" i="1"/>
  <c r="AJ122" i="1"/>
  <c r="AI121" i="1"/>
  <c r="AN121" i="1"/>
  <c r="AH121" i="1"/>
  <c r="AM120" i="1"/>
  <c r="AI120" i="1"/>
  <c r="AH120" i="1"/>
  <c r="AJ120" i="1"/>
  <c r="AD120" i="1"/>
  <c r="AH73" i="1"/>
  <c r="AI73" i="1"/>
  <c r="AM28" i="5"/>
  <c r="AV28" i="5" s="1"/>
  <c r="AJ29" i="1"/>
  <c r="AP27" i="5"/>
  <c r="AM27" i="5"/>
  <c r="AV27" i="5" s="1"/>
  <c r="AN29" i="1"/>
  <c r="AP29" i="1"/>
  <c r="AM22" i="5"/>
  <c r="AP22" i="5"/>
  <c r="AP21" i="5"/>
  <c r="AM21" i="5"/>
  <c r="AM34" i="5"/>
  <c r="AP34" i="5"/>
  <c r="AP20" i="5"/>
  <c r="AM20" i="5"/>
  <c r="AP33" i="5"/>
  <c r="AM33" i="5"/>
  <c r="AP19" i="5"/>
  <c r="AM19" i="5"/>
  <c r="AP17" i="5"/>
  <c r="AM17" i="5"/>
  <c r="AP32" i="5"/>
  <c r="AM32" i="5"/>
  <c r="AM26" i="5"/>
  <c r="AP26" i="5"/>
  <c r="AP18" i="5"/>
  <c r="AM18" i="5"/>
  <c r="AM38" i="5"/>
  <c r="AP38" i="5"/>
  <c r="AP31" i="5"/>
  <c r="AM31" i="5"/>
  <c r="AP25" i="5"/>
  <c r="AM25" i="5"/>
  <c r="AM37" i="5"/>
  <c r="AP37" i="5"/>
  <c r="AM30" i="5"/>
  <c r="AP30" i="5"/>
  <c r="AM24" i="5"/>
  <c r="AP24" i="5"/>
  <c r="AP36" i="5"/>
  <c r="AM36" i="5"/>
  <c r="AP29" i="5"/>
  <c r="AM29" i="5"/>
  <c r="AP23" i="5"/>
  <c r="AM23" i="5"/>
  <c r="AM30" i="1"/>
  <c r="BD30" i="1" s="1"/>
  <c r="AH29" i="1"/>
  <c r="AM35" i="5"/>
  <c r="BD195" i="1" l="1"/>
  <c r="AN195" i="1"/>
  <c r="BD163" i="1"/>
  <c r="AN163" i="1"/>
  <c r="AI93" i="1"/>
  <c r="AH93" i="1"/>
  <c r="AJ93" i="1"/>
  <c r="BD187" i="1"/>
  <c r="AN187" i="1"/>
  <c r="BD87" i="1"/>
  <c r="AN87" i="1"/>
  <c r="AH68" i="1"/>
  <c r="AJ68" i="1"/>
  <c r="AI68" i="1"/>
  <c r="AN93" i="1"/>
  <c r="BD93" i="1"/>
  <c r="AH113" i="1"/>
  <c r="AJ113" i="1"/>
  <c r="AI113" i="1"/>
  <c r="AN61" i="1"/>
  <c r="BD61" i="1"/>
  <c r="AJ53" i="1"/>
  <c r="AI53" i="1"/>
  <c r="AH53" i="1"/>
  <c r="AN74" i="1"/>
  <c r="BD74" i="1"/>
  <c r="AN82" i="1"/>
  <c r="BD82" i="1"/>
  <c r="BD19" i="1"/>
  <c r="AN19" i="1"/>
  <c r="BD98" i="1"/>
  <c r="AN98" i="1"/>
  <c r="AN103" i="1"/>
  <c r="BD103" i="1"/>
  <c r="BD23" i="1"/>
  <c r="AN23" i="1"/>
  <c r="AN42" i="1"/>
  <c r="BD42" i="1"/>
  <c r="AJ65" i="1"/>
  <c r="AI65" i="1"/>
  <c r="AH65" i="1"/>
  <c r="AI71" i="1"/>
  <c r="AJ71" i="1"/>
  <c r="AH71" i="1"/>
  <c r="AH174" i="1"/>
  <c r="AJ174" i="1"/>
  <c r="AI174" i="1"/>
  <c r="AN97" i="1"/>
  <c r="BD97" i="1"/>
  <c r="BD174" i="1"/>
  <c r="AN174" i="1"/>
  <c r="AN167" i="1"/>
  <c r="BD167" i="1"/>
  <c r="AI184" i="1"/>
  <c r="AH184" i="1"/>
  <c r="AJ184" i="1"/>
  <c r="AN156" i="1"/>
  <c r="BD156" i="1"/>
  <c r="AI108" i="1"/>
  <c r="AJ108" i="1"/>
  <c r="AH108" i="1"/>
  <c r="AN186" i="1"/>
  <c r="BD186" i="1"/>
  <c r="BD153" i="1"/>
  <c r="AN153" i="1"/>
  <c r="AJ173" i="1"/>
  <c r="AI173" i="1"/>
  <c r="AH173" i="1"/>
  <c r="BD26" i="1"/>
  <c r="AN26" i="1"/>
  <c r="BD177" i="1"/>
  <c r="AN177" i="1"/>
  <c r="BD84" i="1"/>
  <c r="AN84" i="1"/>
  <c r="AI154" i="1"/>
  <c r="AJ154" i="1"/>
  <c r="AH154" i="1"/>
  <c r="AJ124" i="1"/>
  <c r="AI124" i="1"/>
  <c r="AH124" i="1"/>
  <c r="AJ156" i="1"/>
  <c r="AH156" i="1"/>
  <c r="AI156" i="1"/>
  <c r="AN115" i="1"/>
  <c r="BD115" i="1"/>
  <c r="AN22" i="1"/>
  <c r="BD22" i="1"/>
  <c r="BD94" i="1"/>
  <c r="AN94" i="1"/>
  <c r="AN62" i="1"/>
  <c r="BD62" i="1"/>
  <c r="AN31" i="1"/>
  <c r="BD31" i="1"/>
  <c r="BD149" i="1"/>
  <c r="AN149" i="1"/>
  <c r="AH137" i="1"/>
  <c r="AJ137" i="1"/>
  <c r="AI137" i="1"/>
  <c r="BD122" i="1"/>
  <c r="AN122" i="1"/>
  <c r="AN120" i="1"/>
  <c r="BD120" i="1"/>
  <c r="AN27" i="5"/>
  <c r="AN28" i="5"/>
  <c r="AN30" i="1"/>
  <c r="AV24" i="5"/>
  <c r="AN24" i="5"/>
  <c r="AV32" i="5"/>
  <c r="AN32" i="5"/>
  <c r="AN17" i="5"/>
  <c r="AV17" i="5"/>
  <c r="AN34" i="5"/>
  <c r="AV34" i="5"/>
  <c r="AN23" i="5"/>
  <c r="AV23" i="5"/>
  <c r="AN21" i="5"/>
  <c r="AV21" i="5"/>
  <c r="AV31" i="5"/>
  <c r="AN31" i="5"/>
  <c r="AN30" i="5"/>
  <c r="AV30" i="5"/>
  <c r="AV29" i="5"/>
  <c r="AN29" i="5"/>
  <c r="AV19" i="5"/>
  <c r="AN19" i="5"/>
  <c r="AN37" i="5"/>
  <c r="AV37" i="5"/>
  <c r="AV20" i="5"/>
  <c r="AN20" i="5"/>
  <c r="AV38" i="5"/>
  <c r="AN38" i="5"/>
  <c r="AV18" i="5"/>
  <c r="AN18" i="5"/>
  <c r="AV36" i="5"/>
  <c r="AN36" i="5"/>
  <c r="AN25" i="5"/>
  <c r="AV25" i="5"/>
  <c r="AN33" i="5"/>
  <c r="AV33" i="5"/>
  <c r="AN35" i="5"/>
  <c r="AV35" i="5"/>
  <c r="AV26" i="5"/>
  <c r="AN26" i="5"/>
  <c r="AV22" i="5"/>
  <c r="AN22" i="5"/>
</calcChain>
</file>

<file path=xl/sharedStrings.xml><?xml version="1.0" encoding="utf-8"?>
<sst xmlns="http://schemas.openxmlformats.org/spreadsheetml/2006/main" count="4802" uniqueCount="1347">
  <si>
    <t/>
  </si>
  <si>
    <t>пач.</t>
  </si>
  <si>
    <t>A</t>
  </si>
  <si>
    <t>--</t>
  </si>
  <si>
    <t>*</t>
  </si>
  <si>
    <t>..</t>
  </si>
  <si>
    <t>ПРОЧИЕ ЭЛЕМЕНТЫ</t>
  </si>
  <si>
    <t>4604653273734</t>
  </si>
  <si>
    <t>223738</t>
  </si>
  <si>
    <t>100/100</t>
  </si>
  <si>
    <t>4604653267566</t>
  </si>
  <si>
    <t>Добор ОПТИМА 600 1000x600x40</t>
  </si>
  <si>
    <t>233868</t>
  </si>
  <si>
    <t>КОНТРУКЛОН СТАНДАРТ</t>
  </si>
  <si>
    <t>4604653267559</t>
  </si>
  <si>
    <t>Элемент B 600 1000x600x40/60</t>
  </si>
  <si>
    <t>224476</t>
  </si>
  <si>
    <t>40/60</t>
  </si>
  <si>
    <t>4604653267528</t>
  </si>
  <si>
    <t>224337</t>
  </si>
  <si>
    <t>20/40</t>
  </si>
  <si>
    <t>4604653268488</t>
  </si>
  <si>
    <t>Добор ОПТИМА 300 1000x300x40</t>
  </si>
  <si>
    <t>224331</t>
  </si>
  <si>
    <t>КОНТРУКЛОН ОПТИМА</t>
  </si>
  <si>
    <t>4604653267498</t>
  </si>
  <si>
    <t>Добор ОПТИМА 300 1000x300x20</t>
  </si>
  <si>
    <t>224328</t>
  </si>
  <si>
    <t>4604653268471</t>
  </si>
  <si>
    <t>Контруклон ОПТИМА 300 1000x300x20/40/60</t>
  </si>
  <si>
    <t>224282</t>
  </si>
  <si>
    <t>20/40/60</t>
  </si>
  <si>
    <t>4604653267436</t>
  </si>
  <si>
    <t>Угол ОПТИМА 300 1000x300x20/40</t>
  </si>
  <si>
    <t>225405</t>
  </si>
  <si>
    <t>4604653267467</t>
  </si>
  <si>
    <t>Добор ЭКСТРА 300 1000x300x40</t>
  </si>
  <si>
    <t>224321</t>
  </si>
  <si>
    <t>КОНТРУКЛОН ЭКСТРА</t>
  </si>
  <si>
    <t>4604653267382</t>
  </si>
  <si>
    <t>Добор ЭКСТРА 300 1000x300x20</t>
  </si>
  <si>
    <t>224318</t>
  </si>
  <si>
    <t>4604653267511</t>
  </si>
  <si>
    <t>Контруклон ЭКСТРА 300 1000x300x5/25/45</t>
  </si>
  <si>
    <t>223791</t>
  </si>
  <si>
    <t>5/25/45</t>
  </si>
  <si>
    <t>4604653267344</t>
  </si>
  <si>
    <t>Угол ЭКСТРА 300 1000x300x5/25</t>
  </si>
  <si>
    <t>223730</t>
  </si>
  <si>
    <t>5/25</t>
  </si>
  <si>
    <t>4604653267665</t>
  </si>
  <si>
    <t>Добор ОПТИМА 600 1000x600x60</t>
  </si>
  <si>
    <t>224332</t>
  </si>
  <si>
    <t>ОСНОВНОЙ УКЛОН ОПТИМА</t>
  </si>
  <si>
    <t>4604653267993</t>
  </si>
  <si>
    <t>Основной Уклон D ОПТИМА 1000x600x65/80</t>
  </si>
  <si>
    <t>120357</t>
  </si>
  <si>
    <t>65/80</t>
  </si>
  <si>
    <t>4604653267986</t>
  </si>
  <si>
    <t>Основной Уклон C ОПТИМА 1000x600x50/65</t>
  </si>
  <si>
    <t>224096</t>
  </si>
  <si>
    <t>50/65</t>
  </si>
  <si>
    <t>4604653267979</t>
  </si>
  <si>
    <t>Основной Уклон B ОПТИМА 1000x600x35/50</t>
  </si>
  <si>
    <t>224094</t>
  </si>
  <si>
    <t>35/50</t>
  </si>
  <si>
    <t>4604653267962</t>
  </si>
  <si>
    <t>224093</t>
  </si>
  <si>
    <t>20/35</t>
  </si>
  <si>
    <t>4604653267658</t>
  </si>
  <si>
    <t>Добор ЭКСТРА 600 1000x600x60</t>
  </si>
  <si>
    <t>224323</t>
  </si>
  <si>
    <t>ОСНОВНОЙ УКЛОН ЭКСТРА</t>
  </si>
  <si>
    <t>4604653267641</t>
  </si>
  <si>
    <t>Основной Уклон D ЭКСТРА 1000x600x50/65</t>
  </si>
  <si>
    <t>223590</t>
  </si>
  <si>
    <t>4604653267610</t>
  </si>
  <si>
    <t>Основной Уклон C ЭКСТРА 1000x600x35/50</t>
  </si>
  <si>
    <t>223583</t>
  </si>
  <si>
    <t>4604653267634</t>
  </si>
  <si>
    <t>Основной Уклон B ЭКСТРА 1000x600x20/35</t>
  </si>
  <si>
    <t>223422</t>
  </si>
  <si>
    <t>4604653267412</t>
  </si>
  <si>
    <t>223421</t>
  </si>
  <si>
    <t>5/20</t>
  </si>
  <si>
    <t>руб./уп. 
без НДС</t>
  </si>
  <si>
    <t>руб./уп. 
с НДС 20%</t>
  </si>
  <si>
    <t>руб./шт. 
с НДС 20%</t>
  </si>
  <si>
    <t>руб./шт. 
без НДС</t>
  </si>
  <si>
    <t>EAN-код (пал.)</t>
  </si>
  <si>
    <t>EAN-код (пач.)</t>
  </si>
  <si>
    <t>кг</t>
  </si>
  <si>
    <t>м3</t>
  </si>
  <si>
    <t>м2</t>
  </si>
  <si>
    <t>ЕИ</t>
  </si>
  <si>
    <t>Мин.
заказ</t>
  </si>
  <si>
    <t>ABC</t>
  </si>
  <si>
    <t>кг/маш.</t>
  </si>
  <si>
    <t>м3/маш.</t>
  </si>
  <si>
    <t>м2/маш.</t>
  </si>
  <si>
    <t>пал./маш.</t>
  </si>
  <si>
    <t>пач./маш.</t>
  </si>
  <si>
    <t>высота</t>
  </si>
  <si>
    <t>размеры</t>
  </si>
  <si>
    <t>кг/пал.</t>
  </si>
  <si>
    <t>м3/пал.</t>
  </si>
  <si>
    <t>м2/пал.</t>
  </si>
  <si>
    <t>шт./пал.</t>
  </si>
  <si>
    <t>стоп</t>
  </si>
  <si>
    <t>пач./пал.</t>
  </si>
  <si>
    <t>кг/пач.</t>
  </si>
  <si>
    <t>м3/пач.</t>
  </si>
  <si>
    <t>м2/пач.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</si>
  <si>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</si>
  <si>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</si>
  <si>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</si>
  <si>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</si>
  <si>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</si>
  <si>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</si>
  <si>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</si>
  <si>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</si>
  <si>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</si>
  <si>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Размер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</si>
  <si>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</si>
  <si>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</si>
  <si>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</si>
  <si>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</si>
  <si>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</si>
  <si>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</si>
  <si>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</si>
  <si>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МАШИНА 90 м3 (расчётная** вместимость)</t>
  </si>
  <si>
    <t>ПАЛЛЕТА</t>
  </si>
  <si>
    <t>ПАЧКА</t>
  </si>
  <si>
    <t>ПРОИЗВОДСТВО</t>
  </si>
  <si>
    <t>C</t>
  </si>
  <si>
    <t>Средний слой в металлических "сэндвич" панелях</t>
  </si>
  <si>
    <t>СЭНДВИЧ БАТТС СТАНДАРТ</t>
  </si>
  <si>
    <t>пал.</t>
  </si>
  <si>
    <t>СЭНДВИЧ БАТТС ОПТИМА</t>
  </si>
  <si>
    <t>2400x1200</t>
  </si>
  <si>
    <t>СЭНДВИЧ БАТТС ЭКСТРА</t>
  </si>
  <si>
    <t>Средний слой в железобетонных панелях</t>
  </si>
  <si>
    <t>БЕТОНЭЛЕМЕНТ БАТТС ОПТИМА</t>
  </si>
  <si>
    <t>БЕТОНЭЛЕМЕНТ БАТТС ЭКСТРА</t>
  </si>
  <si>
    <t>БЕТОНЭЛЕМЕНТ БАТТС</t>
  </si>
  <si>
    <t>Специальные кровельные продукты</t>
  </si>
  <si>
    <t>4604653261205</t>
  </si>
  <si>
    <t>РУФ БАТТС СТЯЖКА 1000x600x200 пач.</t>
  </si>
  <si>
    <t>226508</t>
  </si>
  <si>
    <t>РУФ БАТТС СТЯЖКА</t>
  </si>
  <si>
    <t>4604653250674</t>
  </si>
  <si>
    <t>РУФ БАТТС СТЯЖКА 1000x600x150 пач.</t>
  </si>
  <si>
    <t>190923</t>
  </si>
  <si>
    <t>4604653258618</t>
  </si>
  <si>
    <t>РУФ БАТТС СТЯЖКА 1000x600x100 пач.</t>
  </si>
  <si>
    <t>190515</t>
  </si>
  <si>
    <t>4604653268860</t>
  </si>
  <si>
    <t>РУФ БАТТС СТЯЖКА 1000x600x50 пач.</t>
  </si>
  <si>
    <t>190503</t>
  </si>
  <si>
    <t>4604653250841</t>
  </si>
  <si>
    <t>РУФ БАТТС Н ОПТИМА 1000x600x200 пач.</t>
  </si>
  <si>
    <t>191645</t>
  </si>
  <si>
    <t>Кровельная теплоизоляция нижнего слоя</t>
  </si>
  <si>
    <t>РУФ БАТТС Н ОПТИМА</t>
  </si>
  <si>
    <t>2000x1200</t>
  </si>
  <si>
    <t>4604653250803</t>
  </si>
  <si>
    <t>РУФ БАТТС Н ОПТИМА 1000x600x160 пач.</t>
  </si>
  <si>
    <t>191648</t>
  </si>
  <si>
    <t>4604653250797</t>
  </si>
  <si>
    <t>B</t>
  </si>
  <si>
    <t>РУФ БАТТС Н ОПТИМА 1000x600x150 пач.</t>
  </si>
  <si>
    <t>191544</t>
  </si>
  <si>
    <t>4604653267221</t>
  </si>
  <si>
    <t>РУФ БАТТС Н ОПТИМА 2000x1200x140 16шт./пал.</t>
  </si>
  <si>
    <t>242610</t>
  </si>
  <si>
    <t>4604653250780</t>
  </si>
  <si>
    <t>РУФ БАТТС Н ОПТИМА 1000x600x140 пач.</t>
  </si>
  <si>
    <t>191541</t>
  </si>
  <si>
    <t>4604653265579</t>
  </si>
  <si>
    <t>РУФ БАТТС Н ОПТИМА 1000x600x120 пач.</t>
  </si>
  <si>
    <t>191531</t>
  </si>
  <si>
    <t>4604653272225</t>
  </si>
  <si>
    <t>РУФ БАТТС Н ОПТИМА 2000x1200x110 21шт./пал.</t>
  </si>
  <si>
    <t>263393</t>
  </si>
  <si>
    <t>4604653250759</t>
  </si>
  <si>
    <t>РУФ БАТТС Н ОПТИМА 1000x600x110 пач.</t>
  </si>
  <si>
    <t>191530</t>
  </si>
  <si>
    <t>4604653266590</t>
  </si>
  <si>
    <t>РУФ БАТТС Н ОПТИМА 2000x1200x100 24шт./пал.</t>
  </si>
  <si>
    <t>235406</t>
  </si>
  <si>
    <t>4604653250742</t>
  </si>
  <si>
    <t>РУФ БАТТС Н ОПТИМА 1000x600x100 пач.</t>
  </si>
  <si>
    <t>191509</t>
  </si>
  <si>
    <t>4604653250728</t>
  </si>
  <si>
    <t>РУФ БАТТС Н ОПТИМА 1000x600x80 пач.</t>
  </si>
  <si>
    <t>191280</t>
  </si>
  <si>
    <t>4604653250698</t>
  </si>
  <si>
    <t>РУФ БАТТС Н ОПТИМА 1000x600x50 пач.</t>
  </si>
  <si>
    <t>191277</t>
  </si>
  <si>
    <t>РУФ БАТТС Н ЭКСТРА</t>
  </si>
  <si>
    <t>4604653250544</t>
  </si>
  <si>
    <t>РУФ БАТТС Н ЭКСТРА 1000x600x160 пач.</t>
  </si>
  <si>
    <t>191145</t>
  </si>
  <si>
    <t>4604653250537</t>
  </si>
  <si>
    <t>РУФ БАТТС Н ЭКСТРА 1000x600x150 пач.</t>
  </si>
  <si>
    <t>191117</t>
  </si>
  <si>
    <t>4604653250506</t>
  </si>
  <si>
    <t>РУФ БАТТС Н ЭКСТРА 1000x600x120 пач.</t>
  </si>
  <si>
    <t>191096</t>
  </si>
  <si>
    <t>4604653274090</t>
  </si>
  <si>
    <t>РУФ БАТТС Н ЭКСТРА 2000x1200x100 24шт./пал.</t>
  </si>
  <si>
    <t>270820</t>
  </si>
  <si>
    <t>4604653250483</t>
  </si>
  <si>
    <t>РУФ БАТТС Н ЭКСТРА 1000x600x100 пач.</t>
  </si>
  <si>
    <t>191007</t>
  </si>
  <si>
    <t>4604653258656</t>
  </si>
  <si>
    <t>РУФ БАТТС В ОПТИМА 1000x600x200 пач.</t>
  </si>
  <si>
    <t>219947</t>
  </si>
  <si>
    <t>Кровельная теплоизоляция верхнего слоя</t>
  </si>
  <si>
    <t>РУФ БАТТС В ОПТИМА</t>
  </si>
  <si>
    <t>4604653253064</t>
  </si>
  <si>
    <t>РУФ БАТТС В ОПТИМА 1000x600x120 пач.</t>
  </si>
  <si>
    <t>207804</t>
  </si>
  <si>
    <t>4604653251466</t>
  </si>
  <si>
    <t>РУФ БАТТС В ОПТИМА 1000x600x100 пач.</t>
  </si>
  <si>
    <t>194648</t>
  </si>
  <si>
    <t>4604653274076</t>
  </si>
  <si>
    <t>РУФ БАТТС В ОПТИМА 2000x1200x50 48шт./пал.</t>
  </si>
  <si>
    <t>270830</t>
  </si>
  <si>
    <t>4604653251435</t>
  </si>
  <si>
    <t>РУФ БАТТС В ОПТИМА 1000x600x50 пач.</t>
  </si>
  <si>
    <t>194640</t>
  </si>
  <si>
    <t>4604653260994</t>
  </si>
  <si>
    <t>225319</t>
  </si>
  <si>
    <t>РУФ БАТТС В ОПТИМА 1000x600x40 пач.</t>
  </si>
  <si>
    <t>4604653259974</t>
  </si>
  <si>
    <t>РУФ БАТТС В ЭКСТРА 2000x1200x50 22шт./пал.</t>
  </si>
  <si>
    <t>223073</t>
  </si>
  <si>
    <t>РУФ БАТТС В ЭКСТРА</t>
  </si>
  <si>
    <t>4604653251251</t>
  </si>
  <si>
    <t>РУФ БАТТС В ЭКСТРА 1000x600x50 пач.</t>
  </si>
  <si>
    <t>193719</t>
  </si>
  <si>
    <t>4604653259967</t>
  </si>
  <si>
    <t>РУФ БАТТС В ЭКСТРА 2000x1200x40 28шт./пал.</t>
  </si>
  <si>
    <t>193723</t>
  </si>
  <si>
    <t>4604653251244</t>
  </si>
  <si>
    <t>РУФ БАТТС В ЭКСТРА 1000x600x40 пач.</t>
  </si>
  <si>
    <t>193709</t>
  </si>
  <si>
    <t>Кровельная теплоизоляция двойной плотности</t>
  </si>
  <si>
    <t>4604653251879</t>
  </si>
  <si>
    <t>РУФ БАТТС Д ОПТИМА 1000x600x200 пач.</t>
  </si>
  <si>
    <t>203598</t>
  </si>
  <si>
    <t>РУФ БАТТС Д ОПТИМА</t>
  </si>
  <si>
    <t>4604653251824</t>
  </si>
  <si>
    <t>РУФ БАТТС Д ОПТИМА 1000x600x150 пач.</t>
  </si>
  <si>
    <t>203400</t>
  </si>
  <si>
    <t>4604653251800</t>
  </si>
  <si>
    <t>РУФ БАТТС Д ОПТИМА 1000x600x120 пач.</t>
  </si>
  <si>
    <t>203342</t>
  </si>
  <si>
    <t>4604653266651</t>
  </si>
  <si>
    <t>РУФ БАТТС Д ОПТИМА 2000x1200x100 24шт./пал.</t>
  </si>
  <si>
    <t>241313</t>
  </si>
  <si>
    <t>4604653251886</t>
  </si>
  <si>
    <t>РУФ БАТТС Д ОПТИМА 1000x600x100 пач.</t>
  </si>
  <si>
    <t>203315</t>
  </si>
  <si>
    <t>4604653252678</t>
  </si>
  <si>
    <t>РУФ БАТТС Д ЭКСТРА 1000x600x200 пач.</t>
  </si>
  <si>
    <t>205881</t>
  </si>
  <si>
    <t>РУФ БАТТС Д ЭКСТРА</t>
  </si>
  <si>
    <t>4604653252289</t>
  </si>
  <si>
    <t>РУФ БАТТС Д ЭКСТРА 1000x600x150 пач.</t>
  </si>
  <si>
    <t>203911</t>
  </si>
  <si>
    <t>РУФ БАТТС Д ЭКСТРА 1000x600x100 пач.</t>
  </si>
  <si>
    <t>203895</t>
  </si>
  <si>
    <t>3. Изоляция для штукатурных фасадных систем</t>
  </si>
  <si>
    <t>4604653259837</t>
  </si>
  <si>
    <t>4604653249340</t>
  </si>
  <si>
    <t>1200x1000</t>
  </si>
  <si>
    <t>Теплоизоляция штукатурных фасадов в малоэтажном строительстве</t>
  </si>
  <si>
    <t>РОКФАСАД</t>
  </si>
  <si>
    <t>4604653259844</t>
  </si>
  <si>
    <t>4604653249319</t>
  </si>
  <si>
    <t>Теплоизоляция фасадных систем с наружными штукатурными слоями</t>
  </si>
  <si>
    <t>ФАСАД БАТТС ОПТИМА</t>
  </si>
  <si>
    <t>4604653253095</t>
  </si>
  <si>
    <t>201094</t>
  </si>
  <si>
    <t>4604653270573</t>
  </si>
  <si>
    <t>4604653243409</t>
  </si>
  <si>
    <t>ФАСАД БАТТС ОПТИМА 1200x600x150 32пач./пал.</t>
  </si>
  <si>
    <t>257934</t>
  </si>
  <si>
    <t>ФАСАД БАТТС ОПТИМА 1200x600x150 пач.</t>
  </si>
  <si>
    <t>207038</t>
  </si>
  <si>
    <t>4604653242983</t>
  </si>
  <si>
    <t>ФАСАД БАТТС ОПТИМА 1000x600x150 пач.</t>
  </si>
  <si>
    <t>195962</t>
  </si>
  <si>
    <t>4604653243393</t>
  </si>
  <si>
    <t>4604653242877</t>
  </si>
  <si>
    <t>4604653243386</t>
  </si>
  <si>
    <t>ФАСАД БАТТС ОПТИМА 1200x600x130 пач.</t>
  </si>
  <si>
    <t>206949</t>
  </si>
  <si>
    <t>4604653242969</t>
  </si>
  <si>
    <t>ФАСАД БАТТС ОПТИМА 1000x600x130 пач.</t>
  </si>
  <si>
    <t>195958</t>
  </si>
  <si>
    <t>4604653243379</t>
  </si>
  <si>
    <t>ФАСАД БАТТС ОПТИМА 1200x600x120 пач.</t>
  </si>
  <si>
    <t>206946</t>
  </si>
  <si>
    <t>4604653242952</t>
  </si>
  <si>
    <t>ФАСАД БАТТС ОПТИМА 1000x600x120 пач.</t>
  </si>
  <si>
    <t>195955</t>
  </si>
  <si>
    <t>4604653270610</t>
  </si>
  <si>
    <t>4604653243355</t>
  </si>
  <si>
    <t>ФАСАД БАТТС ОПТИМА 1200x600x100 48пач./пал.</t>
  </si>
  <si>
    <t>258120</t>
  </si>
  <si>
    <t>ФАСАД БАТТС ОПТИМА 1200x600x100 пач.</t>
  </si>
  <si>
    <t>206920</t>
  </si>
  <si>
    <t>4604653242938</t>
  </si>
  <si>
    <t>ФАСАД БАТТС ОПТИМА 1000x600x100 пач.</t>
  </si>
  <si>
    <t>195953</t>
  </si>
  <si>
    <t>4604653270535</t>
  </si>
  <si>
    <t>4604653243300</t>
  </si>
  <si>
    <t>ФАСАД БАТТС ОПТИМА 1200x600x50 36пач./пал.</t>
  </si>
  <si>
    <t>257873</t>
  </si>
  <si>
    <t>ФАСАД БАТТС ОПТИМА 1200x600x50 пач.</t>
  </si>
  <si>
    <t>138506</t>
  </si>
  <si>
    <t>4604653237514</t>
  </si>
  <si>
    <t>ФАСАД БАТТС ЭКСТРА</t>
  </si>
  <si>
    <t>4604653270474</t>
  </si>
  <si>
    <t>ФАСАД БАТТС ЭКСТРА 1000x600x150 пач.</t>
  </si>
  <si>
    <t>239492</t>
  </si>
  <si>
    <t>4604653273994</t>
  </si>
  <si>
    <t>4604653269539</t>
  </si>
  <si>
    <t>ФАСАД БАТТС ЭКСТРА 1000x600x100 48пач./пал.</t>
  </si>
  <si>
    <t>270666</t>
  </si>
  <si>
    <t>4604653268044</t>
  </si>
  <si>
    <t>ФАСАД БАТТС ЭКСТРА 1000x600x100 пач.</t>
  </si>
  <si>
    <t>239490</t>
  </si>
  <si>
    <t>4604653265784</t>
  </si>
  <si>
    <t>ФАСАД БАТТС ЭКСТРА 1200x600x50 пач.</t>
  </si>
  <si>
    <t>239499</t>
  </si>
  <si>
    <t>4604653273987</t>
  </si>
  <si>
    <t>4604653266989</t>
  </si>
  <si>
    <t>270599</t>
  </si>
  <si>
    <t>244246</t>
  </si>
  <si>
    <t>Теплоизоляция фасадных систем с наружными штукатурными слоями (двойной плотности)</t>
  </si>
  <si>
    <t>ФАСАД БАТТС Д ОПТИМА</t>
  </si>
  <si>
    <t>4604653274137</t>
  </si>
  <si>
    <t>270810</t>
  </si>
  <si>
    <t>4604653272805</t>
  </si>
  <si>
    <t>ФАСАД БАТТС Д ОПТИМА 1000x600x200 пач.</t>
  </si>
  <si>
    <t>248361</t>
  </si>
  <si>
    <t>4604653271075</t>
  </si>
  <si>
    <t>259947</t>
  </si>
  <si>
    <t>4604653272799</t>
  </si>
  <si>
    <t>ФАСАД БАТТС Д ОПТИМА 1000x600x180 пач.</t>
  </si>
  <si>
    <t>257108</t>
  </si>
  <si>
    <t>4604653271037</t>
  </si>
  <si>
    <t>259296</t>
  </si>
  <si>
    <t>4604653272775</t>
  </si>
  <si>
    <t>ФАСАД БАТТС Д ОПТИМА 1000x600x160 пач.</t>
  </si>
  <si>
    <t>242779</t>
  </si>
  <si>
    <t>4604653271020</t>
  </si>
  <si>
    <t>4604653271013</t>
  </si>
  <si>
    <t>264200</t>
  </si>
  <si>
    <t>259291</t>
  </si>
  <si>
    <t>4604653272768</t>
  </si>
  <si>
    <t>4604653272751</t>
  </si>
  <si>
    <t>ФАСАД БАТТС Д ОПТИМА 1000x600x150 32пач./пал.</t>
  </si>
  <si>
    <t>256978</t>
  </si>
  <si>
    <t>ФАСАД БАТТС Д ОПТИМА 1000x600x150 пач.</t>
  </si>
  <si>
    <t>242297</t>
  </si>
  <si>
    <t>4604653270993</t>
  </si>
  <si>
    <t>259290</t>
  </si>
  <si>
    <t>4604653272744</t>
  </si>
  <si>
    <t>ФАСАД БАТТС Д ОПТИМА 1000x600x140 пач.</t>
  </si>
  <si>
    <t>257107</t>
  </si>
  <si>
    <t>4604653270979</t>
  </si>
  <si>
    <t>259289</t>
  </si>
  <si>
    <t>4604653270962</t>
  </si>
  <si>
    <t>4604653270955</t>
  </si>
  <si>
    <t>259955</t>
  </si>
  <si>
    <t>259285</t>
  </si>
  <si>
    <t>4604653272720</t>
  </si>
  <si>
    <t>ФАСАД БАТТС Д ОПТИМА 1000x600x120 пач.</t>
  </si>
  <si>
    <t>244102</t>
  </si>
  <si>
    <t>4604653270931</t>
  </si>
  <si>
    <t>4604653272713</t>
  </si>
  <si>
    <t>4604653272706</t>
  </si>
  <si>
    <t>ФАСАД БАТТС Д ОПТИМА 1000x600x100 32пач./пал.</t>
  </si>
  <si>
    <t>257942</t>
  </si>
  <si>
    <t>ФАСАД БАТТС Д ОПТИМА 1000x600x100 пач.</t>
  </si>
  <si>
    <t>242197</t>
  </si>
  <si>
    <t>Теплоизоляция навесных фасадных систем с воздушным зазором</t>
  </si>
  <si>
    <t>Теплоизоляция навесных фасадных систем с воздушным зазором (двойной плотности)</t>
  </si>
  <si>
    <t>4604653266811</t>
  </si>
  <si>
    <t>ВЕНТИ БАТТС Н</t>
  </si>
  <si>
    <t>4604653235800</t>
  </si>
  <si>
    <t>4604653235794</t>
  </si>
  <si>
    <t>4604653235787</t>
  </si>
  <si>
    <t>4604653273611</t>
  </si>
  <si>
    <t>4604653273604</t>
  </si>
  <si>
    <t>4604653235718</t>
  </si>
  <si>
    <t>ВЕНТИ БАТТС ОПТИМА</t>
  </si>
  <si>
    <t>ВЕНТИ БАТТС ОПТИМА 1000x600x150 пач.</t>
  </si>
  <si>
    <t>4604653269270</t>
  </si>
  <si>
    <t>4604653269294</t>
  </si>
  <si>
    <t>ВЕНТИ БАТТС ОПТИМА 1000x600x100 24пач./пал.</t>
  </si>
  <si>
    <t>254672</t>
  </si>
  <si>
    <t>4604653269249</t>
  </si>
  <si>
    <t>4604653269263</t>
  </si>
  <si>
    <t>ВЕНТИ БАТТС ОПТИМА 1000x600x50 24пач./пал.</t>
  </si>
  <si>
    <t>254669</t>
  </si>
  <si>
    <t>4604653000767</t>
  </si>
  <si>
    <t>ВЕНТИ БАТТС</t>
  </si>
  <si>
    <t>4604653000736</t>
  </si>
  <si>
    <t>4604653237798</t>
  </si>
  <si>
    <t>4604653269805</t>
  </si>
  <si>
    <t>4604653269812</t>
  </si>
  <si>
    <t>ВЕНТИ БАТТС 1000x600x100 24пач./пал.</t>
  </si>
  <si>
    <t>254658</t>
  </si>
  <si>
    <t>4604653000668</t>
  </si>
  <si>
    <t>4604653237781</t>
  </si>
  <si>
    <t>4604653269782</t>
  </si>
  <si>
    <t>4604653269799</t>
  </si>
  <si>
    <t>ВЕНТИ БАТТС 1000x600x50 24пач./пал.</t>
  </si>
  <si>
    <t>254651</t>
  </si>
  <si>
    <t>4604653269720</t>
  </si>
  <si>
    <t>ВЕНТИ БАТТС Д ОПТИМА</t>
  </si>
  <si>
    <t>4604653269416</t>
  </si>
  <si>
    <t>4604653264213</t>
  </si>
  <si>
    <t>4604653254634</t>
  </si>
  <si>
    <t>ВЕНТИ БАТТС Д ОПТИМА 1000x600x150 16пач./пал.</t>
  </si>
  <si>
    <t>233677</t>
  </si>
  <si>
    <t>4604653265043</t>
  </si>
  <si>
    <t>4604653268822</t>
  </si>
  <si>
    <t>4604653253446</t>
  </si>
  <si>
    <t>ВЕНТИ БАТТС Д ОПТИМА 1000x600x100 16пач./пал.</t>
  </si>
  <si>
    <t>247839</t>
  </si>
  <si>
    <t>ВЕНТИ БАТТС Д</t>
  </si>
  <si>
    <t>4604653208941</t>
  </si>
  <si>
    <t>4604653208910</t>
  </si>
  <si>
    <t>4604653263179</t>
  </si>
  <si>
    <t>4604653208897</t>
  </si>
  <si>
    <t>ВЕНТИ БАТТС Д 1000x600x100 16пач./пал.</t>
  </si>
  <si>
    <t>Средний слой в слоистых кладках</t>
  </si>
  <si>
    <t>КАВИТИ БАТТС</t>
  </si>
  <si>
    <t>4604653261335</t>
  </si>
  <si>
    <t>4604653207722</t>
  </si>
  <si>
    <t>226818</t>
  </si>
  <si>
    <t>4604653261359</t>
  </si>
  <si>
    <t>4604653207678</t>
  </si>
  <si>
    <t>226811</t>
  </si>
  <si>
    <t>Тепло- и звукоизоляция полов</t>
  </si>
  <si>
    <t>ФЛОР БАТТС И</t>
  </si>
  <si>
    <t>ФЛОР БАТТС</t>
  </si>
  <si>
    <t>4604653208132</t>
  </si>
  <si>
    <t>4604653262912</t>
  </si>
  <si>
    <t>4604653208088</t>
  </si>
  <si>
    <t>ФЛОР БАТТС 1000x600x50 48пач./пал.</t>
  </si>
  <si>
    <t>Звукоизоляция перегородок, облицовок, перекрытий и потолков</t>
  </si>
  <si>
    <t>АКУСТИК БАТТС ПРО КС</t>
  </si>
  <si>
    <t>АКУСТИК БАТТС ПРО</t>
  </si>
  <si>
    <t>4604653237804</t>
  </si>
  <si>
    <t>4604653264749</t>
  </si>
  <si>
    <t>4604653263018</t>
  </si>
  <si>
    <t>АКУСТИК БАТТС Ультратонкий</t>
  </si>
  <si>
    <t>236227</t>
  </si>
  <si>
    <t>АКУСТИК БАТТС</t>
  </si>
  <si>
    <t>4604653259516</t>
  </si>
  <si>
    <t>4604653100092</t>
  </si>
  <si>
    <t>4604653100078</t>
  </si>
  <si>
    <t>4604653259509</t>
  </si>
  <si>
    <t>4604653100221</t>
  </si>
  <si>
    <t>4604653260406</t>
  </si>
  <si>
    <t>4604653260390</t>
  </si>
  <si>
    <t>КАМИН БАТТС 1000x600x30 38пач./пал.</t>
  </si>
  <si>
    <t>223361</t>
  </si>
  <si>
    <t>Теплоизоляция плоских поверхностей каминов, печей</t>
  </si>
  <si>
    <t>КАМИН БАТТС</t>
  </si>
  <si>
    <t>Теплоизоляция для стен в бане и сауне</t>
  </si>
  <si>
    <t>САУНА БАТТС</t>
  </si>
  <si>
    <t>4604653259813</t>
  </si>
  <si>
    <t>4604653248060</t>
  </si>
  <si>
    <t>САУНА БАТТС 1000x600x50 12пач./пал. VYB</t>
  </si>
  <si>
    <t>222998</t>
  </si>
  <si>
    <t>САУНА БАТТС 1000x600x50 12пач./пал. ZHE</t>
  </si>
  <si>
    <t>222937</t>
  </si>
  <si>
    <t>4604653266613</t>
  </si>
  <si>
    <t>4604653266583</t>
  </si>
  <si>
    <t>Теплоизоляция трехслойных стен, выполненных полностью или частично из мелкоштучных материалов, стен с отделкой сайдингом, каркасных стен, мансард, скатных кровель, полов, перекрытий</t>
  </si>
  <si>
    <t>ЛАЙТ БАТТС ЭКСТРА</t>
  </si>
  <si>
    <t>4604653266620</t>
  </si>
  <si>
    <t>4604653266576</t>
  </si>
  <si>
    <t>4604653248145</t>
  </si>
  <si>
    <t>4604653248138</t>
  </si>
  <si>
    <t>1200x1200</t>
  </si>
  <si>
    <t>ЛАЙТ БАТТС СКАНДИК 1200x600x150 20пач./пал.</t>
  </si>
  <si>
    <t>174964</t>
  </si>
  <si>
    <t>Теплоизоляция стен с отделкой сайдингом, каркасных стен, мансард, скатных кровель, полов, перекрытий</t>
  </si>
  <si>
    <t>ЛАЙТ БАТТС СКАНДИК</t>
  </si>
  <si>
    <t>4604653250339</t>
  </si>
  <si>
    <t>4604653236401</t>
  </si>
  <si>
    <t>ЛАЙТ БАТТС СКАНДИК 1200x600x100 24пач./пал.</t>
  </si>
  <si>
    <t>171956</t>
  </si>
  <si>
    <t>4604653249180</t>
  </si>
  <si>
    <t>4604653236371</t>
  </si>
  <si>
    <t>ЛАЙТ БАТТС СКАНДИК 800x600x100 36пач./пал.</t>
  </si>
  <si>
    <t>171943</t>
  </si>
  <si>
    <t>4604653237576</t>
  </si>
  <si>
    <t>4604653237569</t>
  </si>
  <si>
    <t>ЛАЙТ БАТТС СКАНДИК 800x600x50 24пач./пал.</t>
  </si>
  <si>
    <t>132919</t>
  </si>
  <si>
    <t>ЛАЙТ БАТТС</t>
  </si>
  <si>
    <t>4604653259523</t>
  </si>
  <si>
    <t>4604653000224</t>
  </si>
  <si>
    <t>4604653255112</t>
  </si>
  <si>
    <t>4604653000170</t>
  </si>
  <si>
    <t>руб./м3 
без НДС</t>
  </si>
  <si>
    <t>руб./м3 
с НДС 20%</t>
  </si>
  <si>
    <t>руб./м2 
с НДС 20%</t>
  </si>
  <si>
    <t>руб./м2 
без НДС</t>
  </si>
  <si>
    <t>МАШИНА 90 м3 (расчётная вместимость)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</si>
  <si>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</si>
  <si>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</si>
  <si>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</si>
  <si>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</si>
  <si>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</si>
  <si>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</si>
  <si>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</si>
  <si>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</si>
  <si>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</si>
  <si>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 xml:space="preserve">Тарельчатый Элемент GOK-425 </t>
  </si>
  <si>
    <t>259654</t>
  </si>
  <si>
    <t>Дополнительные комплектующие</t>
  </si>
  <si>
    <t>Тарельчатый Элемент GOK-385</t>
  </si>
  <si>
    <t>259653</t>
  </si>
  <si>
    <t xml:space="preserve">Тарельчатый Элемент GOK-325 </t>
  </si>
  <si>
    <t>259652</t>
  </si>
  <si>
    <t>Тарельчатый Элемент GOK-285</t>
  </si>
  <si>
    <t>259650</t>
  </si>
  <si>
    <t>рул.</t>
  </si>
  <si>
    <t>Бутиловая соединительная лента 15мм х 1мм х 30 м (13 рул./кор.)</t>
  </si>
  <si>
    <t>258421</t>
  </si>
  <si>
    <t>Дефлектор тип Д160</t>
  </si>
  <si>
    <t>195808</t>
  </si>
  <si>
    <t>Дефлектор тип Д75</t>
  </si>
  <si>
    <t>193630</t>
  </si>
  <si>
    <t>Дорожка серая ПВХ Walkway Puzzle  0.6 x 0.6м</t>
  </si>
  <si>
    <t>215677</t>
  </si>
  <si>
    <t>Полиуретановый герметик Tytan Industry PU 40 серый 600 мл (12 шт./кор.)</t>
  </si>
  <si>
    <t>242620</t>
  </si>
  <si>
    <t>ROCKclip 160х450 кровельная воронка с нагрев эл-том</t>
  </si>
  <si>
    <t>257373</t>
  </si>
  <si>
    <t>Кровельные воронки с листвоуловителем и обжимным фланцем</t>
  </si>
  <si>
    <t>ROCKclip 110х450 кровельная воронка с нагрев эл-том</t>
  </si>
  <si>
    <t>64529</t>
  </si>
  <si>
    <t>ROCKclip 110х165 кровельная воронка с нагрев эл-том</t>
  </si>
  <si>
    <t>73318</t>
  </si>
  <si>
    <t>ROCKclip 090х450 кровельная воронка с нагрев эл-том</t>
  </si>
  <si>
    <t>57962</t>
  </si>
  <si>
    <t>ROCKclip 110х450 кровельная воронка без нагрев эл-та</t>
  </si>
  <si>
    <t>61530</t>
  </si>
  <si>
    <t>ROCKclip 110х165 кровельная воронка без нагрев эл-та</t>
  </si>
  <si>
    <t>60363</t>
  </si>
  <si>
    <t>ROCKclip 090х450 кровельная воронка без нагрев эл-та</t>
  </si>
  <si>
    <t>102266</t>
  </si>
  <si>
    <t>Тарельчатый элемент Тип 2/CV</t>
  </si>
  <si>
    <t>40438</t>
  </si>
  <si>
    <t>Стальной тарельчатый элемент ROCKclip</t>
  </si>
  <si>
    <t>Тарельчатый элемент Тип 1/C</t>
  </si>
  <si>
    <t>165736</t>
  </si>
  <si>
    <t>Винт 5.5x35</t>
  </si>
  <si>
    <t>117036</t>
  </si>
  <si>
    <t xml:space="preserve">Винт ROCKclip крепления прижимной рейки в сэндвич-панель </t>
  </si>
  <si>
    <t>Рейка прижимная стальная 3000х20х1.2 мм</t>
  </si>
  <si>
    <t>40413</t>
  </si>
  <si>
    <t>Рейки</t>
  </si>
  <si>
    <t>Рейка стальная Тип 2 3000х31х1.5мм</t>
  </si>
  <si>
    <t>217473</t>
  </si>
  <si>
    <t>Рейка стальная Тип 1 3000х31х1.5мм</t>
  </si>
  <si>
    <t>217472</t>
  </si>
  <si>
    <t>Рейка прижимная краевая 3000х32х3.0 мм</t>
  </si>
  <si>
    <t>40412</t>
  </si>
  <si>
    <t>Рейка прижимная алюминиевая 3000х27х3.0 мм</t>
  </si>
  <si>
    <t>40414</t>
  </si>
  <si>
    <t>Анкерная гильза 60</t>
  </si>
  <si>
    <t>40416</t>
  </si>
  <si>
    <t>Анкерная гильза ROCKclip concrete для бетонного основания</t>
  </si>
  <si>
    <t>Анкерная гильза 45</t>
  </si>
  <si>
    <t>40415</t>
  </si>
  <si>
    <t>Забивной анкер CN 5.0 x 85</t>
  </si>
  <si>
    <t>102263</t>
  </si>
  <si>
    <t>Забивной анкер</t>
  </si>
  <si>
    <t>Забивной анкер CN 5.0 x 75</t>
  </si>
  <si>
    <t>102261</t>
  </si>
  <si>
    <t>Забивной анкер CN 5.0 x 65</t>
  </si>
  <si>
    <t>102256</t>
  </si>
  <si>
    <t>193629</t>
  </si>
  <si>
    <t>Винт ROCKclip для бетонного основания (без анкерной гильзы)</t>
  </si>
  <si>
    <t>193628</t>
  </si>
  <si>
    <t>193645</t>
  </si>
  <si>
    <t>193627</t>
  </si>
  <si>
    <t>122323</t>
  </si>
  <si>
    <t>Остроконечный винт ROCKclip для бетонного основания (в анкерную гильзу)</t>
  </si>
  <si>
    <t>125910</t>
  </si>
  <si>
    <t>40430</t>
  </si>
  <si>
    <t>40429</t>
  </si>
  <si>
    <t>40427</t>
  </si>
  <si>
    <t>40425</t>
  </si>
  <si>
    <t>251648</t>
  </si>
  <si>
    <t>Сверлоконечный винт ROCKclip для стального профнастила толщиной 0.75-2.5мм</t>
  </si>
  <si>
    <t>100939</t>
  </si>
  <si>
    <t>90185</t>
  </si>
  <si>
    <t>55073</t>
  </si>
  <si>
    <t>52559</t>
  </si>
  <si>
    <t>40408</t>
  </si>
  <si>
    <t>40406</t>
  </si>
  <si>
    <t>193587</t>
  </si>
  <si>
    <t>193585</t>
  </si>
  <si>
    <t>193583</t>
  </si>
  <si>
    <t>193582</t>
  </si>
  <si>
    <t>193580</t>
  </si>
  <si>
    <t>193644</t>
  </si>
  <si>
    <t>193643</t>
  </si>
  <si>
    <t>193641</t>
  </si>
  <si>
    <t>193638</t>
  </si>
  <si>
    <t>193637</t>
  </si>
  <si>
    <t>193635</t>
  </si>
  <si>
    <t>193633</t>
  </si>
  <si>
    <t>193449</t>
  </si>
  <si>
    <t>209214</t>
  </si>
  <si>
    <t>163831</t>
  </si>
  <si>
    <t>122315</t>
  </si>
  <si>
    <t>122169</t>
  </si>
  <si>
    <t>77736</t>
  </si>
  <si>
    <t>122314</t>
  </si>
  <si>
    <t>40384</t>
  </si>
  <si>
    <t>72583</t>
  </si>
  <si>
    <t>121278</t>
  </si>
  <si>
    <t>122178</t>
  </si>
  <si>
    <t>72393</t>
  </si>
  <si>
    <t>71281</t>
  </si>
  <si>
    <t>76773</t>
  </si>
  <si>
    <t>122312</t>
  </si>
  <si>
    <t>40386</t>
  </si>
  <si>
    <t>ROCKbarrier</t>
  </si>
  <si>
    <t>40409</t>
  </si>
  <si>
    <t>Пароизоляционная пленка ROCKbarrier</t>
  </si>
  <si>
    <t>Жесть с нанесенным ПВХ 2000х1000</t>
  </si>
  <si>
    <t>102267</t>
  </si>
  <si>
    <t>97353</t>
  </si>
  <si>
    <t>207630</t>
  </si>
  <si>
    <t>206730</t>
  </si>
  <si>
    <t>м</t>
  </si>
  <si>
    <t>Профиль ROCKWOOL деформационный плоскостной (2.5 м.п.)</t>
  </si>
  <si>
    <t>176478</t>
  </si>
  <si>
    <t>Профиль ROCKWOOL (деформационный)</t>
  </si>
  <si>
    <t>3. Компоненты штукатурных фасадных систем (система "ROCKFACADE")</t>
  </si>
  <si>
    <t>Профиль ROCKWOOL примыкающий самоклеющийся (с сеткой) 9мм (2.4 м.п.)</t>
  </si>
  <si>
    <t>40324</t>
  </si>
  <si>
    <t>Профиль ROCKWOOL (примыкания)</t>
  </si>
  <si>
    <t>190094</t>
  </si>
  <si>
    <t>Профиль ROCKWOOL (угловой)</t>
  </si>
  <si>
    <t>Профиль-капельник ROCKWOOL (с открытым капельником) ПВХ с сеткой (2.5 м.п.)</t>
  </si>
  <si>
    <t>190097</t>
  </si>
  <si>
    <t>Профиль ROCKWOOL угловой армирующий с сеткой 10х15 (2.5 м.п.)</t>
  </si>
  <si>
    <t>40326</t>
  </si>
  <si>
    <t>шт</t>
  </si>
  <si>
    <t>Профиль (цокольный)</t>
  </si>
  <si>
    <t>Профиль цокольный 150мм алюминиевый</t>
  </si>
  <si>
    <t>40345</t>
  </si>
  <si>
    <t>Профиль цокольный 140мм алюминиевый</t>
  </si>
  <si>
    <t>171441</t>
  </si>
  <si>
    <t>Профиль цокольный 120мм алюминиевый</t>
  </si>
  <si>
    <t>171438</t>
  </si>
  <si>
    <t>Профиль цокольный 100мм алюминиевый</t>
  </si>
  <si>
    <t>Профиль цокольный 80мм алюминиевый</t>
  </si>
  <si>
    <t>Профиль цокольный 50мм алюминиевый</t>
  </si>
  <si>
    <t>155373</t>
  </si>
  <si>
    <t>233577</t>
  </si>
  <si>
    <t>229006</t>
  </si>
  <si>
    <t>155371</t>
  </si>
  <si>
    <t>114791</t>
  </si>
  <si>
    <t>155370</t>
  </si>
  <si>
    <t>155369</t>
  </si>
  <si>
    <t>155368</t>
  </si>
  <si>
    <t>155366</t>
  </si>
  <si>
    <t>234427</t>
  </si>
  <si>
    <t>234422</t>
  </si>
  <si>
    <t>206537</t>
  </si>
  <si>
    <t>233578</t>
  </si>
  <si>
    <t>115548</t>
  </si>
  <si>
    <t>207915</t>
  </si>
  <si>
    <t>114790</t>
  </si>
  <si>
    <t>234418</t>
  </si>
  <si>
    <t>115543</t>
  </si>
  <si>
    <t>234410</t>
  </si>
  <si>
    <t>кан.</t>
  </si>
  <si>
    <t>Декоративная штукатурка силиконовая ROCKdecorsil</t>
  </si>
  <si>
    <t>40173</t>
  </si>
  <si>
    <t>40139</t>
  </si>
  <si>
    <t>40176</t>
  </si>
  <si>
    <t>60742</t>
  </si>
  <si>
    <t>л</t>
  </si>
  <si>
    <t>бан.</t>
  </si>
  <si>
    <t>ROCKsil, интенсивные оттенки</t>
  </si>
  <si>
    <t>Краска силиконовая ROCKsil</t>
  </si>
  <si>
    <t>ROCKsil, насыщенные оттенки</t>
  </si>
  <si>
    <t>ROCKsil, средние оттенки</t>
  </si>
  <si>
    <t>ROCKsil, светлые оттенки</t>
  </si>
  <si>
    <t>221877</t>
  </si>
  <si>
    <t>меш.</t>
  </si>
  <si>
    <t>ROCKdecor Optima S 2.0</t>
  </si>
  <si>
    <t>243194</t>
  </si>
  <si>
    <t>Декоративная штукатурка минеральная ROCKdecor</t>
  </si>
  <si>
    <t>ROCKdecor Optima S 1.5</t>
  </si>
  <si>
    <t>266523</t>
  </si>
  <si>
    <t>ROCKdecor Optima D 2.0</t>
  </si>
  <si>
    <t>266526</t>
  </si>
  <si>
    <t>ROCKdecor S 2.0</t>
  </si>
  <si>
    <t>114950</t>
  </si>
  <si>
    <t>ROCKdecor S 1.5</t>
  </si>
  <si>
    <t>114469</t>
  </si>
  <si>
    <t>ROCKdecor D 3.0</t>
  </si>
  <si>
    <t>114948</t>
  </si>
  <si>
    <t>ROCKdecor D 2.0</t>
  </si>
  <si>
    <t>114946</t>
  </si>
  <si>
    <t>Армирующая сетка ROCKfiber</t>
  </si>
  <si>
    <t>ROCKfiber-B сетка фасадная (Россия)</t>
  </si>
  <si>
    <t>231635</t>
  </si>
  <si>
    <t>Грунтовки ROCKforce и ROCKprimer</t>
  </si>
  <si>
    <t>ROCKprimer, белый</t>
  </si>
  <si>
    <t>117245</t>
  </si>
  <si>
    <t>ROCKforce грунтовка пропитывающая</t>
  </si>
  <si>
    <t>40112</t>
  </si>
  <si>
    <t xml:space="preserve">ROCKmortar Optima армирующе-клеевой состав </t>
  </si>
  <si>
    <t>226585</t>
  </si>
  <si>
    <t>Армирующая шпаклевка ROCKmortar</t>
  </si>
  <si>
    <t xml:space="preserve">ROCKmortar армирующе-клеевой состав </t>
  </si>
  <si>
    <t>40121</t>
  </si>
  <si>
    <t>ROCKglue Optima клей для минеральной ваты</t>
  </si>
  <si>
    <t>226584</t>
  </si>
  <si>
    <t>Клей ROCKglue</t>
  </si>
  <si>
    <t>ROCKglue клей для минеральной ваты</t>
  </si>
  <si>
    <t>75586</t>
  </si>
  <si>
    <t xml:space="preserve">Связь кладки MV 300/7 </t>
  </si>
  <si>
    <t>266796</t>
  </si>
  <si>
    <t>Гибкая связь</t>
  </si>
  <si>
    <t>Вентиляционная коробочка</t>
  </si>
  <si>
    <t>266793</t>
  </si>
  <si>
    <t>266792</t>
  </si>
  <si>
    <t>266790</t>
  </si>
  <si>
    <t>Гибкая связь МГС 5MS  E4*140</t>
  </si>
  <si>
    <t>266789</t>
  </si>
  <si>
    <t>266788</t>
  </si>
  <si>
    <t>266787</t>
  </si>
  <si>
    <t>244715</t>
  </si>
  <si>
    <t>244714</t>
  </si>
  <si>
    <t>260154</t>
  </si>
  <si>
    <t>244707</t>
  </si>
  <si>
    <t>244704</t>
  </si>
  <si>
    <t>244687</t>
  </si>
  <si>
    <t>244681</t>
  </si>
  <si>
    <t>244675</t>
  </si>
  <si>
    <t>165197</t>
  </si>
  <si>
    <t>165196</t>
  </si>
  <si>
    <t>165195</t>
  </si>
  <si>
    <t>165194</t>
  </si>
  <si>
    <t>165193</t>
  </si>
  <si>
    <t>165192</t>
  </si>
  <si>
    <t>165165</t>
  </si>
  <si>
    <t>165164</t>
  </si>
  <si>
    <t>191851</t>
  </si>
  <si>
    <t>227229</t>
  </si>
  <si>
    <t>121183</t>
  </si>
  <si>
    <t>121181</t>
  </si>
  <si>
    <t>121180</t>
  </si>
  <si>
    <t>121179</t>
  </si>
  <si>
    <t>121177</t>
  </si>
  <si>
    <t>121175</t>
  </si>
  <si>
    <t>121174</t>
  </si>
  <si>
    <t>121173</t>
  </si>
  <si>
    <t>121192</t>
  </si>
  <si>
    <t>222353</t>
  </si>
  <si>
    <t>121191</t>
  </si>
  <si>
    <t>121190</t>
  </si>
  <si>
    <t>121189</t>
  </si>
  <si>
    <t>121188</t>
  </si>
  <si>
    <t>121186</t>
  </si>
  <si>
    <t>121185</t>
  </si>
  <si>
    <t>121178</t>
  </si>
  <si>
    <t>121102</t>
  </si>
  <si>
    <t>Уплотнительная лента ROCKWOOL 50 мм (20 м.п.)</t>
  </si>
  <si>
    <t>219064</t>
  </si>
  <si>
    <t>Лента уплотнительная самоклеящаяся</t>
  </si>
  <si>
    <t>Алюминиевая клейкая лента ROCKWOOL 100 мм (40 м.п.)</t>
  </si>
  <si>
    <t>203042</t>
  </si>
  <si>
    <t>Алюминиевая клейкая лента ROCKWOOL 50 мм (40 м.п.)</t>
  </si>
  <si>
    <t>203041</t>
  </si>
  <si>
    <t>Гидро-пароизоляция ROCKWOOL® (70 м2/уп.)</t>
  </si>
  <si>
    <t>261498</t>
  </si>
  <si>
    <t xml:space="preserve">Пароизоляция </t>
  </si>
  <si>
    <t>Пароизоляция ROCKWOOL® для кровель, стен, потолка (30 м2/уп.)</t>
  </si>
  <si>
    <t>261484</t>
  </si>
  <si>
    <t>Пароизоляция ROCKWOOL® для кровель, стен, потолка (70 м2/уп.)</t>
  </si>
  <si>
    <t>261482</t>
  </si>
  <si>
    <t>Мембрана</t>
  </si>
  <si>
    <t>261489</t>
  </si>
  <si>
    <t>261488</t>
  </si>
  <si>
    <t>261497</t>
  </si>
  <si>
    <t>261492</t>
  </si>
  <si>
    <t>руб./ЕИ 
без НДС</t>
  </si>
  <si>
    <t>руб./ЕИ 
с НДС 20%</t>
  </si>
  <si>
    <t>шт./уп.</t>
  </si>
  <si>
    <t>УПАКОВКА</t>
  </si>
  <si>
    <t xml:space="preserve">ПРАЙС-ЛИСТ НА СОПУТСТВУЮЩУЮ ПРОДУКЦИЮ </t>
  </si>
  <si>
    <t xml:space="preserve">ПРАЙС-ЛИСТ НА ПРОДУКЦИЮ </t>
  </si>
  <si>
    <t>Прайс-лист</t>
  </si>
  <si>
    <t>ТЕПЛОИЗОЛЯЦИОННАЯ ПРОДУКЦИЯ</t>
  </si>
  <si>
    <t>СОПУТСТВУЮЩАЯ ПРОДУКЦИЯ</t>
  </si>
  <si>
    <t>Лента алюминиевая</t>
  </si>
  <si>
    <t>75,40-250 мм с шагом 10 мм</t>
  </si>
  <si>
    <t>75,40-200 мм с шагом 10 мм</t>
  </si>
  <si>
    <t>27 мм</t>
  </si>
  <si>
    <t>1000х600</t>
  </si>
  <si>
    <t>ДА</t>
  </si>
  <si>
    <t>1200х1000</t>
  </si>
  <si>
    <t>2000х1200</t>
  </si>
  <si>
    <t>1200х600</t>
  </si>
  <si>
    <t>50-250 мм
с шагом 10 мм</t>
  </si>
  <si>
    <t>50-200 мм 
с шагом 10 мм</t>
  </si>
  <si>
    <t>25,30-200 мм 
с шагом 10 мм</t>
  </si>
  <si>
    <t>50-250 мм 
с шагом 10 мм</t>
  </si>
  <si>
    <t>800х600</t>
  </si>
  <si>
    <t>60-230 мм с шагом 10 мм</t>
  </si>
  <si>
    <t>60-250 мм с шагом 10 мм</t>
  </si>
  <si>
    <t>40-200 мм с шагом 10 мм</t>
  </si>
  <si>
    <t>40-250 мм с шагом 10 мм</t>
  </si>
  <si>
    <t>40-230 мм с шагом 10 мм</t>
  </si>
  <si>
    <t>80-250 мм с шагом 10 мм</t>
  </si>
  <si>
    <t>25,30-250 мм с шагом 10 мм</t>
  </si>
  <si>
    <t>50-250 мм с шагом 10 мм</t>
  </si>
  <si>
    <t>50-200 мм с шагом 10 мм</t>
  </si>
  <si>
    <t>75,50-200 мм с шагом 10 мм</t>
  </si>
  <si>
    <t>Размер плиты</t>
  </si>
  <si>
    <t>Толщины</t>
  </si>
  <si>
    <t>100-200 мм с шагом 10 мм</t>
  </si>
  <si>
    <t>30-250 мм с шагом 10 мм</t>
  </si>
  <si>
    <t>ОФИС ПРОДАЖ: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</si>
  <si>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</si>
  <si>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</si>
  <si>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</si>
  <si>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30 мм</t>
  </si>
  <si>
    <t>50,100 мм</t>
  </si>
  <si>
    <t>100,150 мм</t>
  </si>
  <si>
    <t>Галтель (РУФ БАТТС В ОПТИМА) 1000x100/100</t>
  </si>
  <si>
    <t>Основной Уклон A ЭКСТРА 1000x600x5/20</t>
  </si>
  <si>
    <t>Основной Уклон A ОПТИМА 1000x600x20/35</t>
  </si>
  <si>
    <t>Элемент A 600 1000x600x20/40</t>
  </si>
  <si>
    <t>Возможности производства</t>
  </si>
  <si>
    <t>2. Возможности производства системы РУФУКЛОН полностью указаны в Прайс-листе.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</si>
  <si>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</si>
  <si>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</si>
  <si>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www.rockwool.ru</t>
  </si>
  <si>
    <t>по запросу</t>
  </si>
  <si>
    <t xml:space="preserve">ПРАЙС-ЛИСТ НА ТЕПЛОИЗОЛЯЦИОННУЮ И СОПУТСТВУЮЩУЮ ПРОДУКЦИЮ ДЛЯ DIY СЕГМЕНТА </t>
  </si>
  <si>
    <t>м2/уп.</t>
  </si>
  <si>
    <t>кг/уп.</t>
  </si>
  <si>
    <t>м.п./уп.</t>
  </si>
  <si>
    <t>руб./ЕИ
с НДС 20%</t>
  </si>
  <si>
    <t>Мембрана ROCKWOOL® для стен (70 м2/уп.)</t>
  </si>
  <si>
    <t>Мембрана ROCKWOOL® для стен (30 м2/уп.)</t>
  </si>
  <si>
    <t>Мембрана ROCKWOOL® для кровель (70 м2/уп.)</t>
  </si>
  <si>
    <t>Мембрана ROCKWOOL® для кровель (30 м2/уп.)</t>
  </si>
  <si>
    <t>Лайт Баттс Скандик</t>
  </si>
  <si>
    <t>Камин Баттс</t>
  </si>
  <si>
    <t>DIY сегмент</t>
  </si>
  <si>
    <t>1.1. Общестроительная изоляция</t>
  </si>
  <si>
    <t>30-50 мм с шагом 10 мм</t>
  </si>
  <si>
    <t>Компоненты для общестроительной изоляции и звукоизоляции</t>
  </si>
  <si>
    <t>Лайт Баттс, Лайт Баттс Экстра, Сауна Баттс, Акустик Баттс</t>
  </si>
  <si>
    <t>Акустик Баттс Ультратонкий, Флор Баттс, Рокфасад</t>
  </si>
  <si>
    <t xml:space="preserve">ВОЗМОЖНОСТИ ПРОИЗВОДСТВА ТЕПЛОИЗОЛЯЦИОННОЙ ПРОДУКЦИИ 
ROCKWOOL Russia - ООО "РОКВУЛ" </t>
  </si>
  <si>
    <t>ФАСАД БАТТС Д ОПТИМА 1200x600x100 пач.</t>
  </si>
  <si>
    <t>ФАСАД БАТТС Д ОПТИМА 1200x600x120 пач.</t>
  </si>
  <si>
    <t>ФАСАД БАТТС Д ОПТИМА 1200x600x120 40пач./пал.</t>
  </si>
  <si>
    <t>ФАСАД БАТТС Д ОПТИМА 1200x600x130 пач.</t>
  </si>
  <si>
    <t>ФАСАД БАТТС Д ОПТИМА 1200x600x140 пач.</t>
  </si>
  <si>
    <t>ФАСАД БАТТС Д ОПТИМА 1200x600x150 пач.</t>
  </si>
  <si>
    <t>ФАСАД БАТТС Д ОПТИМА 1200x600x150 32пач./пал.</t>
  </si>
  <si>
    <t>ФАСАД БАТТС Д ОПТИМА 1200x600x160 пач.</t>
  </si>
  <si>
    <t>ФАСАД БАТТС Д ОПТИМА 1200x600x180 пач.</t>
  </si>
  <si>
    <t>ФАСАД БАТТС Д ОПТИМА 1200x600x200 пач.</t>
  </si>
  <si>
    <t>Гибкая связь МГС 5MS  E4*120</t>
  </si>
  <si>
    <t>Гибкая связь МГС 5MS  E4*100</t>
  </si>
  <si>
    <t>Гибкая связь МГС 5MS  E4*160</t>
  </si>
  <si>
    <t>Гибкая связь МГС 5MS  E4*180</t>
  </si>
  <si>
    <t>278316</t>
  </si>
  <si>
    <t>278451</t>
  </si>
  <si>
    <t>4604653274762</t>
  </si>
  <si>
    <t>4604653274823</t>
  </si>
  <si>
    <t>273741</t>
  </si>
  <si>
    <t>4604653274670</t>
  </si>
  <si>
    <t>4604653260123</t>
  </si>
  <si>
    <t>222614</t>
  </si>
  <si>
    <t>219526</t>
  </si>
  <si>
    <t>4604653259981</t>
  </si>
  <si>
    <t>4604653263902</t>
  </si>
  <si>
    <t>231027</t>
  </si>
  <si>
    <t>4604653258601</t>
  </si>
  <si>
    <t>219551</t>
  </si>
  <si>
    <t>4604653264084</t>
  </si>
  <si>
    <t>231611</t>
  </si>
  <si>
    <t>4604653263896</t>
  </si>
  <si>
    <t>231026</t>
  </si>
  <si>
    <t>4604653263629</t>
  </si>
  <si>
    <t>230025</t>
  </si>
  <si>
    <t>278140</t>
  </si>
  <si>
    <t>278142</t>
  </si>
  <si>
    <t>278143</t>
  </si>
  <si>
    <t>278145</t>
  </si>
  <si>
    <t>278147</t>
  </si>
  <si>
    <t>Мин. партия*</t>
  </si>
  <si>
    <t>7. * *Цена указана за ПВХ-мембрану стандартного оттенка.</t>
  </si>
  <si>
    <t>3. * При отсутствии материала на складе сроки поставки и объем минимального заказа согласуются дополнительно с отделом по работе с клиентами.</t>
  </si>
  <si>
    <t>%</t>
  </si>
  <si>
    <t>уп.</t>
  </si>
  <si>
    <t>277461</t>
  </si>
  <si>
    <t>ROCKsil, белая (9 л)</t>
  </si>
  <si>
    <t>277465</t>
  </si>
  <si>
    <t>ROCKdecorsil S2.0 ("шуба", зерно 2.0), белая</t>
  </si>
  <si>
    <t>ROCKdecorsil S1.5 ("шуба", зерно 1.5), белая</t>
  </si>
  <si>
    <t>ROCKdecorsil D2.0 ("короед", зерно 2.0), белая</t>
  </si>
  <si>
    <t>ROCKdecorsil D1.5 ("короед", зерно 1.5), белая</t>
  </si>
  <si>
    <t>ROCKdecorsil D1.5 ("короед", зерно 1.5), светлые оттенки</t>
  </si>
  <si>
    <t>ROCKdecorsil D1.5 ("короед", зерно 1.5), средние оттенки</t>
  </si>
  <si>
    <t>ROCKdecorsil D1.5 ("короед", зерно 1.5), насыщенные оттенки</t>
  </si>
  <si>
    <t>ROCKdecorsil D2.0 ("короед", зерно 2.0), светлые оттенки</t>
  </si>
  <si>
    <t>ROCKdecorsil D2.0 ("короед", зерно 2.0), средние оттенки</t>
  </si>
  <si>
    <t>ROCKdecorsil D2.0 ("короед", зерно 2.0), насыщенные оттенки</t>
  </si>
  <si>
    <t>ROCKdecorsil S1.5 ("шуба", зерно 1.5), светлые оттенки</t>
  </si>
  <si>
    <t>ROCKdecorsil S1.5 ("шуба", зерно 1.5), средние оттенки</t>
  </si>
  <si>
    <t>ROCKdecorsil S1.5 ("шуба", зерно 1.5), насыщенные оттенки</t>
  </si>
  <si>
    <t>ROCKdecorsil S2.0 ("шуба", зерно 2.0), светлые оттенки</t>
  </si>
  <si>
    <t>ROCKdecorsil S2.0 ("шуба", зерно 2.0), средние оттенки</t>
  </si>
  <si>
    <t>ROCKdecorsil S2.0 ("шуба", зерно 2.0), насыщенные оттенки</t>
  </si>
  <si>
    <t>Профиль ROCKWOOL угловой рулонный с армирующей сеткой (рулон 50 м)</t>
  </si>
  <si>
    <t xml:space="preserve"> системы ROCKFACADE  (т.е. внесенных в данный Прайс-лист) и при соблюдении технологии монтажа фасадной системы. При замене и/или частичном использование материалов других производителей гарантия на систему ROCKFACADE не распространяется.</t>
  </si>
  <si>
    <r>
      <t xml:space="preserve">5. </t>
    </r>
    <r>
      <rPr>
        <b/>
        <sz val="11"/>
        <rFont val="Calibri"/>
        <family val="2"/>
        <scheme val="minor"/>
      </rPr>
      <t xml:space="preserve">ВНИМАНИЕ! </t>
    </r>
    <r>
      <rPr>
        <sz val="11"/>
        <rFont val="Calibri"/>
        <family val="2"/>
        <scheme val="minor"/>
      </rPr>
      <t>Компания ООО "РОКВУЛ", являясь разработчиком и системодержателем фасадной системы с тонким штукатурным слоем ROCKFACADE, распространяет гарантийные обязательства исключительно при использовании материалов, вошедших в состав</t>
    </r>
  </si>
  <si>
    <r>
      <t xml:space="preserve">6. Объем </t>
    </r>
    <r>
      <rPr>
        <i/>
        <sz val="11"/>
        <color rgb="FFC00000"/>
        <rFont val="Calibri"/>
        <family val="2"/>
        <scheme val="minor"/>
      </rPr>
      <t xml:space="preserve">силиконовых красок </t>
    </r>
    <r>
      <rPr>
        <sz val="11"/>
        <rFont val="Calibri"/>
        <family val="2"/>
        <scheme val="minor"/>
      </rPr>
      <t>может отличаться в зависимости от цвета и количества колера. Расход краски ROCKsil указан с учетом нанесения в два слоя.</t>
    </r>
  </si>
  <si>
    <t>4. Серой заливкой и знаком "%" отмечены позиции, предназначенные под распродажу остатков.</t>
  </si>
  <si>
    <t>109028, г. Москва</t>
  </si>
  <si>
    <t>286242</t>
  </si>
  <si>
    <t>286324</t>
  </si>
  <si>
    <t>РУФ БАТТС СТЯЖКА 1000x600x120 пач.</t>
  </si>
  <si>
    <t>190634</t>
  </si>
  <si>
    <t>4604653268426</t>
  </si>
  <si>
    <t>219131</t>
  </si>
  <si>
    <t>221121</t>
  </si>
  <si>
    <t>4604653257024</t>
  </si>
  <si>
    <t>4604653259417</t>
  </si>
  <si>
    <t>251456</t>
  </si>
  <si>
    <t>4604653269355</t>
  </si>
  <si>
    <t>4604653274960</t>
  </si>
  <si>
    <t>257839</t>
  </si>
  <si>
    <t>ФАСАД БАТТС ОПТИМА 1200x600x120 40пач./пал.</t>
  </si>
  <si>
    <t>273885</t>
  </si>
  <si>
    <t>276847</t>
  </si>
  <si>
    <t>4604653270986</t>
  </si>
  <si>
    <t>4604653271006</t>
  </si>
  <si>
    <t>4604653267061</t>
  </si>
  <si>
    <t>4604653276858</t>
  </si>
  <si>
    <t>4604653276872</t>
  </si>
  <si>
    <t>4604653270542</t>
  </si>
  <si>
    <t>тел.    +7 (495) 777 79 79</t>
  </si>
  <si>
    <t>факс   +7 (495) 777 79 70</t>
  </si>
  <si>
    <t>Серебряническая наб., 29 (БЦ Silver City)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</si>
  <si>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</si>
  <si>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</si>
  <si>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5. Цену уточняйте у торгового представителя в вашем регионе.</t>
  </si>
  <si>
    <t>РУФ БАТТС Н ОПТИМА 2000x1200x50 48шт./пал.</t>
  </si>
  <si>
    <t>ФАСАД БАТТС БАЛКОН</t>
  </si>
  <si>
    <t>Теплоизоляция фасадов с тонким штукатурным слоем на участках стен, не подвергающихся внешним воздействиям (застекленные лоджии, балконы, лестничные клетки)</t>
  </si>
  <si>
    <t>122183</t>
  </si>
  <si>
    <t>254100</t>
  </si>
  <si>
    <t>243973</t>
  </si>
  <si>
    <t>м.п.</t>
  </si>
  <si>
    <t>упак.</t>
  </si>
  <si>
    <t>ФАСАД БАТТС БАЛКОН 1000x600x100 пач.</t>
  </si>
  <si>
    <t>ФАСАД БАТТС БАЛКОН 1000x600x150 пач.</t>
  </si>
  <si>
    <t>288760</t>
  </si>
  <si>
    <t>290129</t>
  </si>
  <si>
    <t>4604653277244</t>
  </si>
  <si>
    <t>4604653277220</t>
  </si>
  <si>
    <t>КАРКАС БАТТС</t>
  </si>
  <si>
    <t>75, 50-200 мм с шагом 10 мм</t>
  </si>
  <si>
    <t>КАРКАС БАТТС 1000x600x50 16пач./пал.</t>
  </si>
  <si>
    <t>КАРКАС БАТТС 1000x600x100 16пач./пал.</t>
  </si>
  <si>
    <t>293019</t>
  </si>
  <si>
    <t>293055</t>
  </si>
  <si>
    <t>4604653001894</t>
  </si>
  <si>
    <t>4604653001900</t>
  </si>
  <si>
    <t>4604653001870</t>
  </si>
  <si>
    <t>4604653001887</t>
  </si>
  <si>
    <t>1.2. Общестроительная изоляция бань/саун</t>
  </si>
  <si>
    <t>1.3. Общестроительная изоляция каминов/печей</t>
  </si>
  <si>
    <t>2. Звукоизоляция</t>
  </si>
  <si>
    <t>3.1. Изоляция штукатурных фасадов для частного домостроения</t>
  </si>
  <si>
    <t>3.2. Изоляция для штукатурных фасадных систем</t>
  </si>
  <si>
    <t>4.1. Изоляция для навесных фасадных систем</t>
  </si>
  <si>
    <t>4.2. Изоляция для слоистых кладок</t>
  </si>
  <si>
    <t>5. Изоляция для кровель</t>
  </si>
  <si>
    <t>6.1. Изоляция в составе ж/б панелей</t>
  </si>
  <si>
    <t>6.2. Изоляция в составе сэндвич-панелей</t>
  </si>
  <si>
    <t>3.1. Изоляция штукатурных фасадов для частного ДС</t>
  </si>
  <si>
    <t>Общестроительная изоляция</t>
  </si>
  <si>
    <t>Общестроительная изоляция бань/саун</t>
  </si>
  <si>
    <t>Общестроительная изоляция каминов/печей</t>
  </si>
  <si>
    <t>Звукоизоляция</t>
  </si>
  <si>
    <t>Изоляция штукатурных фасадов для частного ДС</t>
  </si>
  <si>
    <t>Компоненты для общестроительной изоляции</t>
  </si>
  <si>
    <t>Компоненты для звукоизоляции</t>
  </si>
  <si>
    <t>3.1.  Изоляция штукатурных фасадов для частного ДС</t>
  </si>
  <si>
    <t>7. Изоляция для кровель (система "РУФУКЛОН")</t>
  </si>
  <si>
    <t>1. Компоненты для общестроительной изоляции</t>
  </si>
  <si>
    <t>2. Компоненты для звукоизоляции</t>
  </si>
  <si>
    <t>4. Компоненты навесных фасадных систем</t>
  </si>
  <si>
    <t>5. Компоненты кровель (система "ROCKROOF")</t>
  </si>
  <si>
    <t>1.+2. Компоненты для общестроительной изоляции и звукоизоляции</t>
  </si>
  <si>
    <t>1.+2. Общестроительная изоляция и звукоизоляция</t>
  </si>
  <si>
    <t>4. Изоляция для навесных фасадных систем</t>
  </si>
  <si>
    <t>6. Изоляция в составе ж/б и сэндвич-панелей</t>
  </si>
  <si>
    <t>293827</t>
  </si>
  <si>
    <t>ФЛОР БАТТС 1000x600x100 48пач./пал.</t>
  </si>
  <si>
    <t>278510</t>
  </si>
  <si>
    <t>ФАСАД БАТТС ОПТИМА 1000x600x30 пач. VYB</t>
  </si>
  <si>
    <t>ФАСАД БАТТС ОПТИМА 1000x600x30 пач. ZHE</t>
  </si>
  <si>
    <t>АКУСТИК БАТТС ПРО 1000x600x50 24пач./пал.</t>
  </si>
  <si>
    <t>ROCKclip 160х450 кровельная воронка без нагрев эл-та</t>
  </si>
  <si>
    <t>192155</t>
  </si>
  <si>
    <t>Профиль цокольный 160мм алюминиевый</t>
  </si>
  <si>
    <t>Профиль цокольный 180мм алюминиевый</t>
  </si>
  <si>
    <t>Профиль цокольный 200мм алюминиевый</t>
  </si>
  <si>
    <t>171450</t>
  </si>
  <si>
    <t>40347</t>
  </si>
  <si>
    <t>96431</t>
  </si>
  <si>
    <t>ROCKglue Winter клей для минеральной ваты</t>
  </si>
  <si>
    <t xml:space="preserve">ROCKmortar Winter армирующе-клеевой состав </t>
  </si>
  <si>
    <t>127126</t>
  </si>
  <si>
    <t>127124</t>
  </si>
  <si>
    <t>300694</t>
  </si>
  <si>
    <t>305872</t>
  </si>
  <si>
    <t>305873</t>
  </si>
  <si>
    <t>305849</t>
  </si>
  <si>
    <t>305854</t>
  </si>
  <si>
    <t>ФАСАД БАТТС ОПТИМА 1000x600x50 пач.</t>
  </si>
  <si>
    <t>Дюбель "Termoclip-стена 1MT"</t>
  </si>
  <si>
    <t>Дюбель "Termoclip-стена 1MS"</t>
  </si>
  <si>
    <t>Дюбель "Normoclip 2MH"</t>
  </si>
  <si>
    <t>Дюбель "Normoclip 1MH"</t>
  </si>
  <si>
    <t>Дюбель "Termoclip-стена 2PH"</t>
  </si>
  <si>
    <t>Дюбель "Termoclip-стена 5"</t>
  </si>
  <si>
    <t>Дюбель "Termoclip-стена 2MH"</t>
  </si>
  <si>
    <t>ПВХ-мембрана ROCKmembrane OPTIMA</t>
  </si>
  <si>
    <t>ПВХ-мембрана ROCKmembrane STANDARD</t>
  </si>
  <si>
    <t>ПВХ-мембрана** ROCKmembrane OPTIMA</t>
  </si>
  <si>
    <t>ПВХ-мембрана** ROCKmembrane STANDARD</t>
  </si>
  <si>
    <t>Дюбель "Termoclip-стена 2MH" 95</t>
  </si>
  <si>
    <t>Дюбель "Termoclip-стена 2MH" 115</t>
  </si>
  <si>
    <t>Дюбель "Termoclip-стена 2MH" 125</t>
  </si>
  <si>
    <t>Дюбель "Termoclip-стена 2MH" 135</t>
  </si>
  <si>
    <t>Дюбель "Termoclip-стена 2MH" 145</t>
  </si>
  <si>
    <t>Дюбель "Termoclip-стена 2MH" 165</t>
  </si>
  <si>
    <t>Дюбель "Termoclip-стена 2MH" 175</t>
  </si>
  <si>
    <t>Дюбель "Termoclip-стена 2MH" 195</t>
  </si>
  <si>
    <t>Дюбель "Termoclip-стена 2MH" 215</t>
  </si>
  <si>
    <t>Дюбель "Termoclip-стена 2MH" 225</t>
  </si>
  <si>
    <t>Дюбель "Termoclip-стена 2PH" 95</t>
  </si>
  <si>
    <t>Дюбель "Termoclip-стена 2PH" 115</t>
  </si>
  <si>
    <t>Дюбель "Termoclip-стена 2PH" 125</t>
  </si>
  <si>
    <t>Дюбель "Termoclip-стена 2PH" 135</t>
  </si>
  <si>
    <t>Дюбель "Termoclip-стена 2PH" 145</t>
  </si>
  <si>
    <t>Дюбель "Termoclip-стена 2PH" 165</t>
  </si>
  <si>
    <t>Дюбель "Termoclip-стена 2PH" 175</t>
  </si>
  <si>
    <t>Дюбель "Termoclip-стена 2PH" 195</t>
  </si>
  <si>
    <t>Дюбель "Termoclip-стена 2PH" 215</t>
  </si>
  <si>
    <t>Дюбель "Termoclip-стена 2PH" 225</t>
  </si>
  <si>
    <t>Дюбель "Termoclip-стена 5" 70</t>
  </si>
  <si>
    <t>Дюбель "Termoclip-стена 5" 90</t>
  </si>
  <si>
    <t>Дюбель "Termoclip-стена 5" 110</t>
  </si>
  <si>
    <t>Дюбель "Termoclip-стена 5" 130</t>
  </si>
  <si>
    <t>Дюбель "Termoclip-стена 5" 150</t>
  </si>
  <si>
    <t>Дюбель "Termoclip-стена 5" 180</t>
  </si>
  <si>
    <t>Дюбель "Termoclip-стена 5" 210</t>
  </si>
  <si>
    <t>Дюбель "Termoclip-стена 5" 230</t>
  </si>
  <si>
    <t>Дюбель "Normoclip 1MH" 100</t>
  </si>
  <si>
    <t>Дюбель "Normoclip 1MH" 120</t>
  </si>
  <si>
    <t>Дюбель "Normoclip 1MH" 140</t>
  </si>
  <si>
    <t>Дюбель "Normoclip 1MH" 160</t>
  </si>
  <si>
    <t>Дюбель "Normoclip 1MH" 180</t>
  </si>
  <si>
    <t>Дюбель "Normoclip 1MH" 200</t>
  </si>
  <si>
    <t>Дюбель "Normoclip 1MH" 220</t>
  </si>
  <si>
    <t>Дюбель "Normoclip 1MH" 240</t>
  </si>
  <si>
    <t>Дюбель "Termoclip-стена 1MT" 120 для толщины утеплителя до 80мм</t>
  </si>
  <si>
    <t>Дюбель "Termoclip-стена 1MT" 140 для толщины утеплителя до 100мм</t>
  </si>
  <si>
    <t>Дюбель "Termoclip-стена 1MT" 160 для толщины утеплителя до 120мм</t>
  </si>
  <si>
    <t>Дюбель "Termoclip-стена 1MT" 180 для толщины утеплителя до 140мм</t>
  </si>
  <si>
    <t>Дюбель "Termoclip-стена 1MT" 200 для толщины утеплителя до 160мм</t>
  </si>
  <si>
    <t>Дюбель "Termoclip-стена 1MT" 220 для толщины утеплителя до 180мм</t>
  </si>
  <si>
    <t>Дюбель "Termoclip-стена 1MT" 240 для толщины утеплителя до 200мм</t>
  </si>
  <si>
    <t>Дюбель "Termoclip-стена 1MS" 120 для толщины утеплителя до 80мм</t>
  </si>
  <si>
    <t>Дюбель "Termoclip-стена 1MS" 140 для толщины утеплителя до 100мм</t>
  </si>
  <si>
    <t>Дюбель "Termoclip-стена 1MS" 160 для толщины утеплителя до 120мм</t>
  </si>
  <si>
    <t>Дюбель "Termoclip-стена 1MS" 180 для толщины утеплителя до 140мм</t>
  </si>
  <si>
    <t>Дюбель "Termoclip-стена 1MS" 200 для толщины утеплителя до 160мм</t>
  </si>
  <si>
    <t>Дюбель "Termoclip-стена 1MS" 220 для толщины утеплителя до 180мм</t>
  </si>
  <si>
    <t>Дюбель "Termoclip-стена 1MS" 240 для толщины утеплителя до 200мм</t>
  </si>
  <si>
    <t>Дюбель "Normoclip 2MH" 160</t>
  </si>
  <si>
    <t>Дюбель "Normoclip 2MH" 180</t>
  </si>
  <si>
    <t>Дюбель "Normoclip 2MH" 200</t>
  </si>
  <si>
    <t>Дюбель "Normoclip 2MH" 220</t>
  </si>
  <si>
    <t>Дюбель "Normoclip 2MH" 240</t>
  </si>
  <si>
    <t>Винт самонарезающий 4.8 60</t>
  </si>
  <si>
    <t>Винт самонарезающий 4.8 70</t>
  </si>
  <si>
    <t>Винт самонарезающий 4.8 80</t>
  </si>
  <si>
    <t>Винт самонарезающий 4.8 100</t>
  </si>
  <si>
    <t>Винт самонарезающий 4.8 120</t>
  </si>
  <si>
    <t>Винт самонарезающий 4.8 160</t>
  </si>
  <si>
    <t>Винт самонарезающий 4.8 200</t>
  </si>
  <si>
    <t>Винт бетон 4.8 50</t>
  </si>
  <si>
    <t>Винт бетон 4.8 70</t>
  </si>
  <si>
    <t>Винт бетон 4.8 80</t>
  </si>
  <si>
    <t>Винт бетон 4.8 100</t>
  </si>
  <si>
    <t>Винт бетон 4.8 120</t>
  </si>
  <si>
    <t>Винт бетон 4.8 160</t>
  </si>
  <si>
    <t>Винт бетон 6.3 70</t>
  </si>
  <si>
    <t>Винт бетон 6.3 80</t>
  </si>
  <si>
    <t>Винт бетон 6.3 90</t>
  </si>
  <si>
    <t>Винт бетон 6.3 110</t>
  </si>
  <si>
    <t>Тарельчатый элемент ROCKclip Тип 1</t>
  </si>
  <si>
    <t>Тарельчатый элемент ROCKclip Тип 3 (под Винт 6.3)</t>
  </si>
  <si>
    <t xml:space="preserve">Тарельчатый элемент ROCKclip Тип 1 20 </t>
  </si>
  <si>
    <t>Тарельчатый элемент ROCKclip Тип 1 50</t>
  </si>
  <si>
    <t>Тарельчатый элемент ROCKclip Тип 1 60</t>
  </si>
  <si>
    <t>Тарельчатый элемент ROCKclip Тип 1 80</t>
  </si>
  <si>
    <t>Тарельчатый элемент ROCKclip Тип 1 100</t>
  </si>
  <si>
    <t>Тарельчатый элемент ROCKclip Тип 1 120</t>
  </si>
  <si>
    <t>Тарельчатый элемент ROCKclip Тип 1 130</t>
  </si>
  <si>
    <t>Тарельчатый элемент ROCKclip Тип 1 140</t>
  </si>
  <si>
    <t>Тарельчатый элемент ROCKclip Тип 1 150</t>
  </si>
  <si>
    <t>Тарельчатый элемент ROCKclip Тип 1 170</t>
  </si>
  <si>
    <t>Тарельчатый элемент ROCKclip Тип 1 180</t>
  </si>
  <si>
    <t>Тарельчатый элемент ROCKclip Тип 1 200</t>
  </si>
  <si>
    <t>Тарельчатый элемент ROCKclip Тип 1 220</t>
  </si>
  <si>
    <t>Тарельчатый элемент ROCKclip Тип 1 240</t>
  </si>
  <si>
    <t>Тарельчатый элемент ROCKclip Тип 1 260</t>
  </si>
  <si>
    <t>Тарельчатый элемент ROCKclip Тип 3 50</t>
  </si>
  <si>
    <t>Тарельчатый элемент ROCKclip Тип 3 60</t>
  </si>
  <si>
    <t>Тарельчатый элемент ROCKclip Тип 3 80</t>
  </si>
  <si>
    <t>Тарельчатый элемент ROCKclip Тип 3 100</t>
  </si>
  <si>
    <t>Тарельчатый элемент ROCKclip Тип 3 120</t>
  </si>
  <si>
    <t>Тарельчатый элемент ROCKclip Тип 3 130</t>
  </si>
  <si>
    <t>Тарельчатый элемент ROCKclip Тип 3 140</t>
  </si>
  <si>
    <t>Тарельчатый элемент ROCKclip Тип 3 150</t>
  </si>
  <si>
    <t>Тарельчатый элемент ROCKclip Тип 3 170</t>
  </si>
  <si>
    <t>Тарельчатый элемент ROCKclip Тип 3 180</t>
  </si>
  <si>
    <t>Тарельчатый элемент ROCKclip Тип 3 200</t>
  </si>
  <si>
    <t>Тарельчатый элемент ROCKclip Тип 3 220</t>
  </si>
  <si>
    <t>Тарельчатый элемент ROCKclip Тип 3 240</t>
  </si>
  <si>
    <t>ЛАЙТ БАТТС 1000x600x50 20пач./пал.</t>
  </si>
  <si>
    <t>ЛАЙТ БАТТС 1000x600x100 20пач./пал.</t>
  </si>
  <si>
    <t>ЛАЙТ БАТТС ЭКСТРА 1000x600x50 24пач./пал.</t>
  </si>
  <si>
    <t>ЛАЙТ БАТТС ЭКСТРА 1000x600x100 24пач./пал.</t>
  </si>
  <si>
    <t>АКУСТИК БАТТС 1000x600x50 20пач./пал.</t>
  </si>
  <si>
    <t>АКУСТИК БАТТС 1000x600x75 16пач./пал.</t>
  </si>
  <si>
    <t>АКУСТИК БАТТС 1000x600x100 20пач./пал.</t>
  </si>
  <si>
    <t>АКУСТИК БАТТС Ультратонкий 1000x600x27 14пач./пал.</t>
  </si>
  <si>
    <t>ФЛОР БАТТС 1000x600x25 24пач./пал.</t>
  </si>
  <si>
    <t>РОКФАСАД 1000x600x50 24пач./пал.</t>
  </si>
  <si>
    <t>РОКФАСАД 1000x600x100 24пач./пал.</t>
  </si>
  <si>
    <t>ФАСАД БАТТС ЭКСТРА 1000x600x50 пач.</t>
  </si>
  <si>
    <t>ФАСАД БАТТС ЭКСТРА 1000x600x50 48пач./пал.</t>
  </si>
  <si>
    <t>ФАСАД БАТТС БАЛКОН 1000x600x50 пач.</t>
  </si>
  <si>
    <t>КАВИТИ БАТТС 1000x600x50 20пач./пал.</t>
  </si>
  <si>
    <t>КАВИТИ БАТТС 1000x600x100 20пач./пал.</t>
  </si>
  <si>
    <t>РУФ БАТТС В ОПТИМА 2000x1200x40 60шт./пал.</t>
  </si>
  <si>
    <t>РУФ БАТТС В ЭКСТРА 1000x600x40 60пач./пал.</t>
  </si>
  <si>
    <t>РУФ БАТТС В ЭКСТРА 1000x600x50 48пач./пал.</t>
  </si>
  <si>
    <t>РУФ БАТТС В ОПТИМА 1000x600x40 40пач./пал.</t>
  </si>
  <si>
    <t>РУФ БАТТС В ОПТИМА 1000x600x50 48пач./пал.</t>
  </si>
  <si>
    <t>РУФ БАТТС Н ЭКСТРА 1000x600x100 32пач./пал.</t>
  </si>
  <si>
    <t>РУФ БАТТС Н ОПТИМА 1000x600x50 32пач./пал.</t>
  </si>
  <si>
    <t>РУФ БАТТС Н ОПТИМА 1000x600x80 28пач./пал.</t>
  </si>
  <si>
    <t>РУФ БАТТС Н ОПТИМА 1000x600x100 32пач./пал.</t>
  </si>
  <si>
    <t>РУФ БАТТС Н ОПТИМА 1000x600x110 28пач./пал.</t>
  </si>
  <si>
    <t>РУФ БАТТС Н ОПТИМА 1000x600x150 32пач./пал.</t>
  </si>
  <si>
    <t>РУФ БАТТС Н ОПТИМА 1000x600x160 28пач./пал.</t>
  </si>
  <si>
    <t>ФАСАД БАТТС Д ОПТИМА 1200x600x140 32пач./пал.</t>
  </si>
  <si>
    <t>ФАСАД БАТТС Д ОПТИМА 1200x600x130 36пач./пал.</t>
  </si>
  <si>
    <t>ФАСАД БАТТС ОПТИМА 1000x600x180 пач.</t>
  </si>
  <si>
    <r>
      <t xml:space="preserve">5. Продукция категорий A, B,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</si>
  <si>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4604653005120</t>
  </si>
  <si>
    <t>4604653254993</t>
  </si>
  <si>
    <t>4604653208972</t>
  </si>
  <si>
    <t>4604653005458</t>
  </si>
  <si>
    <t>Дюбель "Termoclip-стена 1MT" 100 для толщины утеплителя до 60мм</t>
  </si>
  <si>
    <t>Дюбель "Termoclip-стена 1MT" 260 для толщины утеплителя до 220мм</t>
  </si>
  <si>
    <t>Дюбель "Termoclip-стена 1MS" 100 для толщины утеплителя до 60мм</t>
  </si>
  <si>
    <t>Дюбель "Termoclip-стена 1MS" 260 для толщины утеплителя до 220мм</t>
  </si>
  <si>
    <t>%ROCKsil, белая (10 л)</t>
  </si>
  <si>
    <t>%ROCKsil, прозрачная (9.4 л)</t>
  </si>
  <si>
    <t>Дюбель "Normoclip 2MH" 140</t>
  </si>
  <si>
    <t>306950</t>
  </si>
  <si>
    <t>Дюбель "Termoclip-стена 1MT" 300 для толщины утеплителя до 250мм</t>
  </si>
  <si>
    <t>7. Минимальный заказ на продукцию категории A отсутствует, на категорию B составляет 6 тонн, на категорию C - 9 тонн, на категорию D - 12 тонн.</t>
  </si>
  <si>
    <t>8. В колонках Z-AD (под "плюсом" над колонкой AE) указана РАСЧЁТНАЯ вместимость продукции в автомобиль 90 м3. В зависимости от конкретного транспортного средства фактическая вместимость может отличаться как в большую, так и в меньшую сторону.</t>
  </si>
  <si>
    <r>
      <t xml:space="preserve">9. Продукция, выделенная </t>
    </r>
    <r>
      <rPr>
        <b/>
        <sz val="11"/>
        <color theme="3"/>
        <rFont val="Calibri"/>
        <family val="2"/>
        <scheme val="minor"/>
      </rPr>
      <t>синим цветом</t>
    </r>
    <r>
      <rPr>
        <sz val="11"/>
        <rFont val="Calibri"/>
        <family val="2"/>
        <scheme val="minor"/>
      </rPr>
      <t xml:space="preserve">, поставляется в информативной упаковке, остальная продукция - в стандартной упаковке. </t>
    </r>
  </si>
  <si>
    <t>6. Для ряда позиций (с пометкой "mix" в колонке AE) категории определены для каждого "домашнего завода" в отдельности (информация находится в колонках J-M под "плюсом" над колонкой N). В колонке AF для таких позиций мин.заказ указан по высшей категории.</t>
  </si>
  <si>
    <t>4. Для ряда позиций (с пометкой "mix" в колонке AE) категории определены для каждого "домашнего завода" в отдельности (информация находится в колонках J-M под "плюсом" над колонкой N). В колонке AF для таких позиций мин.заказ указан по высшей категории.</t>
  </si>
  <si>
    <t>5. Минимальный заказ на продукцию категории A отсутствует, на категорию B составляет 6 тонн, на категорию C - 9 тонн, на категорию D - 12 тонн.</t>
  </si>
  <si>
    <t>6. В колонках Z-AD (под "плюсом" над колонкой AE) указана РАСЧЁТНАЯ вместимость продукции в автомобиль 90 м3. В зависимости от конкретного транспортного средства фактическая вместимость может отличаться как в большую, так и в меньшую сторону.</t>
  </si>
  <si>
    <t xml:space="preserve">7. Вся DIY-продукция поставляется в информативной упаковке. </t>
  </si>
  <si>
    <t>ФАСАД БАТТС ОПТИМА 1000x600x100 32пач./пал.</t>
  </si>
  <si>
    <t>ФАСАД БАТТС ОПТИМА 1000x600x140 32пач./пал.</t>
  </si>
  <si>
    <t>ФАСАД БАТТС ОПТИМА 1200x600x140 32пач./пал.</t>
  </si>
  <si>
    <t>ФАСАД БАТТС ОПТИМА 1000x600x160 пач.</t>
  </si>
  <si>
    <t>281073</t>
  </si>
  <si>
    <t>299027</t>
  </si>
  <si>
    <t>221052</t>
  </si>
  <si>
    <t>ФАСАД БАТТС ОПТИМА 1000x600x150 32пач./пал.</t>
  </si>
  <si>
    <t>195964</t>
  </si>
  <si>
    <t>301294</t>
  </si>
  <si>
    <t>ФАСАД БАТТС БАЛКОН 1000x600x100 32пач./пал.</t>
  </si>
  <si>
    <t>294699</t>
  </si>
  <si>
    <t>ФАСАД БАТТС БАЛКОН 1000x600x150 32пач./пал.</t>
  </si>
  <si>
    <t>221046</t>
  </si>
  <si>
    <t>286804</t>
  </si>
  <si>
    <t>4604653276933</t>
  </si>
  <si>
    <t>4604653277169</t>
  </si>
  <si>
    <t>4604653003157</t>
  </si>
  <si>
    <t>4604653002334</t>
  </si>
  <si>
    <t>4604653258847</t>
  </si>
  <si>
    <t>4604653275677</t>
  </si>
  <si>
    <t>4604653002723</t>
  </si>
  <si>
    <t>4604653258861</t>
  </si>
  <si>
    <t>4604653242990</t>
  </si>
  <si>
    <t>A mix</t>
  </si>
  <si>
    <t>B mix</t>
  </si>
  <si>
    <t>ПРОИЗВОДСТВО + АВС mix</t>
  </si>
  <si>
    <t>ROCKmembrane FG гомогенная 1.5мм (1.3м х 20м)</t>
  </si>
  <si>
    <t>ROCKmembrane OPTIMA 1.5мм (2.05м х 16м)</t>
  </si>
  <si>
    <t>ROCKmembrane OPTIMA 1.2мм (2.05м х 20м)</t>
  </si>
  <si>
    <t>D</t>
  </si>
  <si>
    <t>ВЕНТИ БАТТС Н 1000x600x100 20пач./пал.</t>
  </si>
  <si>
    <t>ВЕНТИ БАТТС Н 1000x600x100 16пач./пал.</t>
  </si>
  <si>
    <t>311869</t>
  </si>
  <si>
    <t>руб./м2
без НДС</t>
  </si>
  <si>
    <t>314812</t>
  </si>
  <si>
    <t>ROCKmembrane OPTIMA RUS 1.2мм (ш = 2.1м, д = 25м)</t>
  </si>
  <si>
    <t>ROCKmembrane OPTIMA RUS 1.5мм (ш = 2.1м, д = 20м)</t>
  </si>
  <si>
    <t>ROCKmembrane STANDARD RUS 1.2мм (ш = 2.1м, д = 25м)</t>
  </si>
  <si>
    <t>ROCKmembrane STANDARD RUS 1.5мм (ш = 2.1м, д = 20м)</t>
  </si>
  <si>
    <t>315816</t>
  </si>
  <si>
    <t>315817</t>
  </si>
  <si>
    <t>315198</t>
  </si>
  <si>
    <t>315199</t>
  </si>
  <si>
    <t>315200</t>
  </si>
  <si>
    <t>315202</t>
  </si>
  <si>
    <t>315194</t>
  </si>
  <si>
    <t>315195</t>
  </si>
  <si>
    <t>315196</t>
  </si>
  <si>
    <t>315197</t>
  </si>
  <si>
    <t>315210</t>
  </si>
  <si>
    <t>315818</t>
  </si>
  <si>
    <t>315820</t>
  </si>
  <si>
    <t>315814</t>
  </si>
  <si>
    <t>ROCKmembrane FG RUS гомогенная 1.5мм (ш = 2м, д = 10м)</t>
  </si>
  <si>
    <t>316222</t>
  </si>
  <si>
    <t>АКУСТИК БАТТС ПРО 1000x600x100 24пач./пал.</t>
  </si>
  <si>
    <t>Жесть с нанесенным ПВХ</t>
  </si>
  <si>
    <t>155262</t>
  </si>
  <si>
    <t>АКУСТИК БАТТС ПРО 1000x600x75 16пач./пал.</t>
  </si>
  <si>
    <t>2000x1201</t>
  </si>
  <si>
    <t>221048</t>
  </si>
  <si>
    <t>ФАСАД БАТТС ОПТИМА 1000x600x120 40пач./пал.</t>
  </si>
  <si>
    <t>270190</t>
  </si>
  <si>
    <t>4604653273765</t>
  </si>
  <si>
    <t>БЕТОНЭЛЕМЕНТ БАТТС 1000x600x150 32пач./пал.</t>
  </si>
  <si>
    <t>239019</t>
  </si>
  <si>
    <t>4604653265586</t>
  </si>
  <si>
    <t>298659</t>
  </si>
  <si>
    <t>76448</t>
  </si>
  <si>
    <t>76446</t>
  </si>
  <si>
    <t>76447</t>
  </si>
  <si>
    <t>76526</t>
  </si>
  <si>
    <t>76522</t>
  </si>
  <si>
    <t>76516</t>
  </si>
  <si>
    <t>76520</t>
  </si>
  <si>
    <t>76527</t>
  </si>
  <si>
    <t>76524</t>
  </si>
  <si>
    <t>76518</t>
  </si>
  <si>
    <t>76521</t>
  </si>
  <si>
    <t xml:space="preserve"> от 1 апреля 2022 года</t>
  </si>
  <si>
    <t>232206</t>
  </si>
  <si>
    <t>232709</t>
  </si>
  <si>
    <t>232785</t>
  </si>
  <si>
    <t>76451</t>
  </si>
  <si>
    <t>ЦЕНА от 01.04.2022</t>
  </si>
  <si>
    <t>РУФ БАТТС Н ОПТИМА 1000х600х120 24пач/пал.</t>
  </si>
  <si>
    <t>ВЕНТИ БАТТС 1000x600x60 24пач./пал.</t>
  </si>
  <si>
    <t>ВЕНТИ БАТТС 1000x600x80 28пач./пал.</t>
  </si>
  <si>
    <t>ВЕНТИ Баттс 1000х600х120 24 пач/под</t>
  </si>
  <si>
    <t>ВЕНТИ БАТТС 1000x600x150 32пач./пал.</t>
  </si>
  <si>
    <t>ВЕНТИ БАТТС 1000x600x180 24пач./пал.</t>
  </si>
  <si>
    <t>4604653261052</t>
  </si>
  <si>
    <t>4604653008039</t>
  </si>
  <si>
    <t>50 мм</t>
  </si>
  <si>
    <t>ФЛОР БАТТС И 1000x600x80 40пач./пал</t>
  </si>
  <si>
    <t>С</t>
  </si>
  <si>
    <t>322125</t>
  </si>
  <si>
    <t>ВЕНТИ БАТТС Д 1000x600x120 16пач./пал.</t>
  </si>
  <si>
    <t>ВЕНТИ БАТТС Д 1000x600x150 16пач./пал.</t>
  </si>
  <si>
    <t>ВЕНТИ БАТТС Д 1000x600x180 16пач./пал.</t>
  </si>
  <si>
    <t>314813</t>
  </si>
  <si>
    <t>ВЕНТИ БАТТС Д ОПТИМА 1000x600x120 16пач./пал.</t>
  </si>
  <si>
    <t>299193</t>
  </si>
  <si>
    <t>318331</t>
  </si>
  <si>
    <t>ВЕНТИ БАТТС Д ОПТИМА 1000x600x160 20пач./пал.</t>
  </si>
  <si>
    <t>308619</t>
  </si>
  <si>
    <t>315301</t>
  </si>
  <si>
    <t>ВЕНТИ БАТТС Н 1000x600x50 20пач./пал. ZHE,VYB</t>
  </si>
  <si>
    <t>ВЕНТИ БАТТС Н 1000x600x50 16пач./пал. ELA,TRK</t>
  </si>
  <si>
    <t>286789</t>
  </si>
  <si>
    <t>315212</t>
  </si>
  <si>
    <t>ВЕНТИ БАТТС Н 1000x600x110 16пач./пал.</t>
  </si>
  <si>
    <t>315215</t>
  </si>
  <si>
    <t>ВЕНТИ БАТТС Н 1000x600x120 20пач./пал. ZHE,VYB</t>
  </si>
  <si>
    <t>ВЕНТИ БАТТС Н 1000x600x130 16пач./пал.</t>
  </si>
  <si>
    <t>ВЕНТИ БАТТС Н 1000x600x150 16пач./пал.</t>
  </si>
  <si>
    <t>ВЕНТИ БАТТС Н ОПТИМА</t>
  </si>
  <si>
    <t>315173</t>
  </si>
  <si>
    <t>239680</t>
  </si>
  <si>
    <t xml:space="preserve"> </t>
  </si>
  <si>
    <t>ВЕНТИ БАТТС ОПТИМА 1000x600x80 20пач./пал.</t>
  </si>
  <si>
    <t>ВЕНТИ БАТТС Д ОПТИМА 1000x600x200 16пач./пал.</t>
  </si>
  <si>
    <t>ВЕНТИ БАТТС Н ОПТИМА 1000x600x100 16пач./пал.</t>
  </si>
  <si>
    <t>ВЕНТИ БАТТС Н ОПТИМА 1000x600x150 16пач./пал.</t>
  </si>
  <si>
    <t>ВЕНТИ БАТТС Н ОПТИМА 1000x600x180 16пач./пал.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</si>
</sst>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"/>
    <numFmt numFmtId="165" formatCode="0.0%"/>
    <numFmt numFmtId="166" formatCode="#,##0.0"/>
    <numFmt numFmtId="167" formatCode="_-* #,##0.0_-;\-* #,##0.0_-;_-* &quot;-&quot;??_-;_-@_-"/>
    <numFmt numFmtId="168" formatCode="_-* #,##0.000_-;\-* #,##0.000_-;_-* &quot;-&quot;??_-;_-@_-"/>
  </numFmts>
  <fonts count="3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.5"/>
      <name val="Calibri"/>
      <family val="2"/>
      <scheme val="minor"/>
    </font>
    <font>
      <sz val="10.5"/>
      <name val="Calibri"/>
      <family val="2"/>
      <charset val="204"/>
      <scheme val="minor"/>
    </font>
    <font>
      <sz val="10"/>
      <color theme="0" tint="-0.34998626667073579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/>
    <xf numFmtId="43" fontId="27" fillId="0" borderId="0" applyFont="0" applyFill="0" applyBorder="0" applyAlignment="0" applyProtection="0"/>
  </cellStyleXfs>
  <cellXfs count="585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7" fillId="0" borderId="3" xfId="0" quotePrefix="1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7" fillId="0" borderId="9" xfId="0" quotePrefix="1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9" xfId="0" quotePrefix="1" applyNumberFormat="1" applyFont="1" applyFill="1" applyBorder="1" applyAlignment="1">
      <alignment horizontal="center" vertical="center"/>
    </xf>
    <xf numFmtId="3" fontId="7" fillId="0" borderId="12" xfId="0" quotePrefix="1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1" fontId="3" fillId="0" borderId="18" xfId="1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7" fillId="0" borderId="15" xfId="0" quotePrefix="1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5" xfId="0" quotePrefix="1" applyNumberFormat="1" applyFont="1" applyFill="1" applyBorder="1" applyAlignment="1">
      <alignment horizontal="center" vertical="center"/>
    </xf>
    <xf numFmtId="3" fontId="7" fillId="0" borderId="18" xfId="0" quotePrefix="1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0" fontId="4" fillId="5" borderId="20" xfId="0" applyNumberFormat="1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horizontal="center" vertical="center" wrapText="1"/>
    </xf>
    <xf numFmtId="164" fontId="4" fillId="5" borderId="21" xfId="0" applyNumberFormat="1" applyFont="1" applyFill="1" applyBorder="1" applyAlignment="1">
      <alignment horizontal="center" vertical="center" wrapText="1"/>
    </xf>
    <xf numFmtId="3" fontId="4" fillId="5" borderId="21" xfId="0" applyNumberFormat="1" applyFont="1" applyFill="1" applyBorder="1" applyAlignment="1">
      <alignment horizontal="center" vertical="center" wrapText="1"/>
    </xf>
    <xf numFmtId="3" fontId="4" fillId="5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1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1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4" fillId="0" borderId="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 indent="1"/>
    </xf>
    <xf numFmtId="0" fontId="3" fillId="0" borderId="8" xfId="2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3" fontId="3" fillId="0" borderId="9" xfId="0" quotePrefix="1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5" xfId="0" quotePrefix="1" applyFont="1" applyFill="1" applyBorder="1" applyAlignment="1">
      <alignment horizontal="center" vertical="center"/>
    </xf>
    <xf numFmtId="165" fontId="4" fillId="2" borderId="34" xfId="4" applyNumberFormat="1" applyFont="1" applyFill="1" applyBorder="1" applyAlignment="1" applyProtection="1">
      <alignment horizontal="center" vertical="center"/>
      <protection locked="0"/>
    </xf>
    <xf numFmtId="4" fontId="3" fillId="7" borderId="0" xfId="0" applyNumberFormat="1" applyFont="1" applyFill="1" applyAlignment="1">
      <alignment horizontal="right" vertical="center" indent="1"/>
    </xf>
    <xf numFmtId="165" fontId="4" fillId="2" borderId="35" xfId="4" applyNumberFormat="1" applyFont="1" applyFill="1" applyBorder="1" applyAlignment="1" applyProtection="1">
      <alignment horizontal="center" vertical="center"/>
      <protection locked="0"/>
    </xf>
    <xf numFmtId="165" fontId="4" fillId="2" borderId="36" xfId="4" applyNumberFormat="1" applyFont="1" applyFill="1" applyBorder="1" applyAlignment="1" applyProtection="1">
      <alignment horizontal="center" vertical="center"/>
      <protection locked="0"/>
    </xf>
    <xf numFmtId="0" fontId="2" fillId="9" borderId="19" xfId="4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 inden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quotePrefix="1" applyFont="1" applyFill="1" applyBorder="1" applyAlignment="1">
      <alignment horizontal="center" vertical="center" wrapText="1"/>
    </xf>
    <xf numFmtId="3" fontId="3" fillId="0" borderId="18" xfId="2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15" fillId="0" borderId="0" xfId="1" applyFont="1"/>
    <xf numFmtId="0" fontId="15" fillId="7" borderId="0" xfId="1" applyFont="1" applyFill="1"/>
    <xf numFmtId="0" fontId="16" fillId="0" borderId="0" xfId="1" applyFont="1"/>
    <xf numFmtId="0" fontId="3" fillId="0" borderId="0" xfId="1" applyFont="1"/>
    <xf numFmtId="0" fontId="3" fillId="7" borderId="0" xfId="1" applyFont="1" applyFill="1"/>
    <xf numFmtId="0" fontId="17" fillId="0" borderId="18" xfId="5" applyFill="1" applyBorder="1" applyAlignment="1">
      <alignment horizontal="center" vertical="center"/>
    </xf>
    <xf numFmtId="0" fontId="17" fillId="0" borderId="12" xfId="5" applyFill="1" applyBorder="1" applyAlignment="1">
      <alignment horizontal="center" vertical="center"/>
    </xf>
    <xf numFmtId="0" fontId="17" fillId="0" borderId="12" xfId="5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9" fillId="7" borderId="0" xfId="1" applyFont="1" applyFill="1" applyAlignment="1">
      <alignment horizontal="left" vertical="center" indent="1"/>
    </xf>
    <xf numFmtId="0" fontId="19" fillId="0" borderId="18" xfId="0" applyFont="1" applyFill="1" applyBorder="1" applyAlignment="1">
      <alignment horizontal="left" vertical="center" wrapText="1" indent="1"/>
    </xf>
    <xf numFmtId="0" fontId="18" fillId="0" borderId="14" xfId="0" applyFont="1" applyFill="1" applyBorder="1" applyAlignment="1">
      <alignment horizontal="left" vertical="center" wrapText="1" inden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 indent="1"/>
    </xf>
    <xf numFmtId="0" fontId="18" fillId="0" borderId="8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indent="1"/>
    </xf>
    <xf numFmtId="0" fontId="20" fillId="0" borderId="6" xfId="0" applyFont="1" applyFill="1" applyBorder="1" applyAlignment="1">
      <alignment horizontal="left" vertical="center" wrapText="1" indent="1"/>
    </xf>
    <xf numFmtId="0" fontId="18" fillId="0" borderId="2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horizontal="center" vertical="center" wrapText="1"/>
    </xf>
    <xf numFmtId="0" fontId="19" fillId="7" borderId="0" xfId="1" applyFont="1" applyFill="1"/>
    <xf numFmtId="0" fontId="18" fillId="3" borderId="24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7" borderId="0" xfId="1" applyFont="1" applyFill="1" applyAlignment="1">
      <alignment horizontal="right" indent="1"/>
    </xf>
    <xf numFmtId="0" fontId="19" fillId="7" borderId="0" xfId="1" applyFont="1" applyFill="1" applyAlignment="1">
      <alignment horizontal="right" indent="1"/>
    </xf>
    <xf numFmtId="0" fontId="17" fillId="0" borderId="6" xfId="5" applyFill="1" applyBorder="1" applyAlignment="1">
      <alignment horizontal="center" vertical="center"/>
    </xf>
    <xf numFmtId="0" fontId="17" fillId="0" borderId="18" xfId="5" quotePrefix="1" applyFill="1" applyBorder="1" applyAlignment="1">
      <alignment horizontal="center" vertical="center"/>
    </xf>
    <xf numFmtId="0" fontId="17" fillId="0" borderId="12" xfId="5" quotePrefix="1" applyFill="1" applyBorder="1" applyAlignment="1">
      <alignment horizontal="center" vertical="center"/>
    </xf>
    <xf numFmtId="0" fontId="17" fillId="0" borderId="14" xfId="5" applyFill="1" applyBorder="1" applyAlignment="1">
      <alignment horizontal="center" vertical="center" wrapText="1"/>
    </xf>
    <xf numFmtId="0" fontId="17" fillId="0" borderId="8" xfId="5" applyFill="1" applyBorder="1" applyAlignment="1">
      <alignment horizontal="center" vertical="center" wrapText="1"/>
    </xf>
    <xf numFmtId="0" fontId="17" fillId="0" borderId="2" xfId="5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0" fontId="3" fillId="8" borderId="12" xfId="0" quotePrefix="1" applyFont="1" applyFill="1" applyBorder="1" applyAlignment="1">
      <alignment horizontal="center" vertical="center"/>
    </xf>
    <xf numFmtId="166" fontId="3" fillId="8" borderId="15" xfId="0" applyNumberFormat="1" applyFont="1" applyFill="1" applyBorder="1" applyAlignment="1">
      <alignment horizontal="center" vertical="center"/>
    </xf>
    <xf numFmtId="166" fontId="3" fillId="8" borderId="9" xfId="0" applyNumberFormat="1" applyFont="1" applyFill="1" applyBorder="1" applyAlignment="1">
      <alignment horizontal="center" vertical="center"/>
    </xf>
    <xf numFmtId="0" fontId="17" fillId="0" borderId="53" xfId="5" quotePrefix="1" applyFill="1" applyBorder="1" applyAlignment="1">
      <alignment horizontal="center" vertical="center"/>
    </xf>
    <xf numFmtId="0" fontId="17" fillId="0" borderId="54" xfId="5" applyFill="1" applyBorder="1" applyAlignment="1">
      <alignment horizontal="center" vertical="center" wrapText="1"/>
    </xf>
    <xf numFmtId="0" fontId="17" fillId="0" borderId="54" xfId="5" quotePrefix="1" applyFill="1" applyBorder="1" applyAlignment="1">
      <alignment horizontal="center" vertical="center"/>
    </xf>
    <xf numFmtId="0" fontId="17" fillId="0" borderId="54" xfId="5" applyFill="1" applyBorder="1" applyAlignment="1">
      <alignment horizontal="center" vertical="center"/>
    </xf>
    <xf numFmtId="0" fontId="17" fillId="0" borderId="53" xfId="5" applyFill="1" applyBorder="1" applyAlignment="1">
      <alignment horizontal="center" vertical="center"/>
    </xf>
    <xf numFmtId="0" fontId="17" fillId="0" borderId="55" xfId="5" applyFill="1" applyBorder="1" applyAlignment="1">
      <alignment horizontal="center" vertical="center"/>
    </xf>
    <xf numFmtId="0" fontId="17" fillId="0" borderId="56" xfId="5" applyFill="1" applyBorder="1" applyAlignment="1">
      <alignment horizontal="center" vertical="center"/>
    </xf>
    <xf numFmtId="0" fontId="17" fillId="0" borderId="57" xfId="5" applyFill="1" applyBorder="1" applyAlignment="1">
      <alignment horizontal="center" vertical="center"/>
    </xf>
    <xf numFmtId="0" fontId="17" fillId="0" borderId="58" xfId="5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 wrapText="1" indent="1"/>
    </xf>
    <xf numFmtId="0" fontId="18" fillId="0" borderId="52" xfId="0" applyFont="1" applyFill="1" applyBorder="1" applyAlignment="1">
      <alignment horizontal="left" vertical="center" wrapText="1" indent="1"/>
    </xf>
    <xf numFmtId="0" fontId="17" fillId="0" borderId="51" xfId="5" quotePrefix="1" applyFill="1" applyBorder="1" applyAlignment="1">
      <alignment horizontal="center" vertical="center"/>
    </xf>
    <xf numFmtId="0" fontId="17" fillId="0" borderId="60" xfId="5" quotePrefix="1" applyFill="1" applyBorder="1" applyAlignment="1">
      <alignment horizontal="center" vertical="center"/>
    </xf>
    <xf numFmtId="0" fontId="17" fillId="0" borderId="52" xfId="5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4" fontId="3" fillId="0" borderId="61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164" fontId="3" fillId="0" borderId="47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3" fillId="0" borderId="50" xfId="1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47" xfId="1" applyNumberFormat="1" applyFont="1" applyFill="1" applyBorder="1" applyAlignment="1">
      <alignment horizontal="center" vertical="center"/>
    </xf>
    <xf numFmtId="164" fontId="3" fillId="0" borderId="47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1" fontId="3" fillId="0" borderId="49" xfId="1" applyNumberFormat="1" applyFont="1" applyFill="1" applyBorder="1" applyAlignment="1">
      <alignment horizontal="center" vertical="center"/>
    </xf>
    <xf numFmtId="1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62" xfId="0" applyNumberFormat="1" applyFont="1" applyFill="1" applyBorder="1" applyAlignment="1">
      <alignment horizontal="center" vertical="center"/>
    </xf>
    <xf numFmtId="4" fontId="3" fillId="0" borderId="63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wrapText="1"/>
    </xf>
    <xf numFmtId="4" fontId="4" fillId="3" borderId="5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left" vertical="center" wrapText="1" indent="1"/>
    </xf>
    <xf numFmtId="0" fontId="18" fillId="0" borderId="50" xfId="0" applyFont="1" applyFill="1" applyBorder="1" applyAlignment="1">
      <alignment horizontal="left" vertical="center" wrapText="1" indent="1"/>
    </xf>
    <xf numFmtId="0" fontId="17" fillId="0" borderId="49" xfId="5" applyFill="1" applyBorder="1" applyAlignment="1">
      <alignment horizontal="center" vertical="center"/>
    </xf>
    <xf numFmtId="0" fontId="17" fillId="0" borderId="64" xfId="5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 wrapText="1"/>
    </xf>
    <xf numFmtId="166" fontId="3" fillId="0" borderId="6" xfId="2" applyNumberFormat="1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3" fontId="3" fillId="12" borderId="12" xfId="2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" fontId="3" fillId="0" borderId="12" xfId="1" quotePrefix="1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4" fontId="8" fillId="0" borderId="47" xfId="0" applyNumberFormat="1" applyFont="1" applyFill="1" applyBorder="1" applyAlignment="1">
      <alignment horizontal="center" vertical="center"/>
    </xf>
    <xf numFmtId="164" fontId="8" fillId="0" borderId="4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3" fontId="7" fillId="0" borderId="47" xfId="0" quotePrefix="1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7" fillId="0" borderId="49" xfId="0" quotePrefix="1" applyNumberFormat="1" applyFont="1" applyFill="1" applyBorder="1" applyAlignment="1">
      <alignment horizontal="center" vertical="center"/>
    </xf>
    <xf numFmtId="3" fontId="3" fillId="0" borderId="47" xfId="0" quotePrefix="1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 indent="1"/>
    </xf>
    <xf numFmtId="166" fontId="3" fillId="0" borderId="15" xfId="1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center" vertical="center"/>
    </xf>
    <xf numFmtId="1" fontId="3" fillId="0" borderId="8" xfId="1" quotePrefix="1" applyNumberFormat="1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4" fontId="4" fillId="2" borderId="65" xfId="0" applyNumberFormat="1" applyFont="1" applyFill="1" applyBorder="1" applyAlignment="1">
      <alignment horizontal="center" vertical="center" wrapText="1"/>
    </xf>
    <xf numFmtId="4" fontId="4" fillId="2" borderId="44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3" fillId="8" borderId="49" xfId="0" quotePrefix="1" applyFont="1" applyFill="1" applyBorder="1" applyAlignment="1">
      <alignment horizontal="center" vertical="center"/>
    </xf>
    <xf numFmtId="166" fontId="3" fillId="0" borderId="47" xfId="0" applyNumberFormat="1" applyFont="1" applyFill="1" applyBorder="1" applyAlignment="1">
      <alignment horizontal="center" vertical="center"/>
    </xf>
    <xf numFmtId="166" fontId="3" fillId="0" borderId="50" xfId="0" applyNumberFormat="1" applyFont="1" applyFill="1" applyBorder="1" applyAlignment="1">
      <alignment horizontal="center" vertical="center"/>
    </xf>
    <xf numFmtId="166" fontId="3" fillId="0" borderId="47" xfId="1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4" fillId="0" borderId="65" xfId="0" quotePrefix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0" fontId="3" fillId="8" borderId="43" xfId="0" quotePrefix="1" applyFont="1" applyFill="1" applyBorder="1" applyAlignment="1">
      <alignment horizontal="center" vertical="center"/>
    </xf>
    <xf numFmtId="166" fontId="3" fillId="0" borderId="65" xfId="0" applyNumberFormat="1" applyFont="1" applyFill="1" applyBorder="1" applyAlignment="1">
      <alignment horizontal="center" vertical="center"/>
    </xf>
    <xf numFmtId="166" fontId="3" fillId="0" borderId="44" xfId="0" applyNumberFormat="1" applyFont="1" applyFill="1" applyBorder="1" applyAlignment="1">
      <alignment horizontal="center" vertical="center"/>
    </xf>
    <xf numFmtId="3" fontId="7" fillId="0" borderId="43" xfId="0" quotePrefix="1" applyNumberFormat="1" applyFont="1" applyFill="1" applyBorder="1" applyAlignment="1">
      <alignment horizontal="center" vertical="center"/>
    </xf>
    <xf numFmtId="3" fontId="3" fillId="0" borderId="65" xfId="0" quotePrefix="1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4" fontId="3" fillId="0" borderId="65" xfId="0" applyNumberFormat="1" applyFont="1" applyFill="1" applyBorder="1" applyAlignment="1">
      <alignment horizontal="center" vertical="center"/>
    </xf>
    <xf numFmtId="164" fontId="3" fillId="0" borderId="65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7" fillId="0" borderId="65" xfId="0" quotePrefix="1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3" fontId="3" fillId="0" borderId="65" xfId="2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/>
    </xf>
    <xf numFmtId="166" fontId="3" fillId="0" borderId="65" xfId="1" applyNumberFormat="1" applyFont="1" applyFill="1" applyBorder="1" applyAlignment="1">
      <alignment horizontal="center" vertical="center"/>
    </xf>
    <xf numFmtId="4" fontId="3" fillId="0" borderId="44" xfId="1" applyNumberFormat="1" applyFont="1" applyFill="1" applyBorder="1" applyAlignment="1">
      <alignment horizontal="center" vertical="center"/>
    </xf>
    <xf numFmtId="1" fontId="3" fillId="0" borderId="43" xfId="1" applyNumberFormat="1" applyFont="1" applyFill="1" applyBorder="1" applyAlignment="1">
      <alignment horizontal="center" vertical="center"/>
    </xf>
    <xf numFmtId="1" fontId="3" fillId="0" borderId="44" xfId="1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4" fillId="0" borderId="66" xfId="0" applyNumberFormat="1" applyFont="1" applyFill="1" applyBorder="1" applyAlignment="1">
      <alignment horizontal="center" vertical="center"/>
    </xf>
    <xf numFmtId="4" fontId="3" fillId="0" borderId="6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7" fillId="0" borderId="68" xfId="5" applyFill="1" applyBorder="1" applyAlignment="1">
      <alignment horizontal="center" vertical="center"/>
    </xf>
    <xf numFmtId="0" fontId="17" fillId="0" borderId="50" xfId="5" applyFill="1" applyBorder="1" applyAlignment="1">
      <alignment horizontal="center" vertical="center" wrapText="1"/>
    </xf>
    <xf numFmtId="0" fontId="17" fillId="0" borderId="6" xfId="5" applyFill="1" applyBorder="1" applyAlignment="1">
      <alignment horizontal="center" vertical="center" wrapText="1"/>
    </xf>
    <xf numFmtId="0" fontId="17" fillId="0" borderId="55" xfId="5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 indent="1"/>
    </xf>
    <xf numFmtId="0" fontId="19" fillId="0" borderId="49" xfId="0" applyFont="1" applyFill="1" applyBorder="1" applyAlignment="1">
      <alignment horizontal="left" vertical="center" wrapText="1" indent="1"/>
    </xf>
    <xf numFmtId="0" fontId="19" fillId="0" borderId="43" xfId="0" applyFont="1" applyFill="1" applyBorder="1" applyAlignment="1">
      <alignment horizontal="left" vertical="center" wrapText="1" indent="1"/>
    </xf>
    <xf numFmtId="0" fontId="18" fillId="0" borderId="44" xfId="0" applyFont="1" applyFill="1" applyBorder="1" applyAlignment="1">
      <alignment horizontal="left" vertical="center" wrapText="1" indent="1"/>
    </xf>
    <xf numFmtId="0" fontId="17" fillId="0" borderId="43" xfId="5" applyFill="1" applyBorder="1" applyAlignment="1">
      <alignment horizontal="center" vertical="center"/>
    </xf>
    <xf numFmtId="0" fontId="17" fillId="0" borderId="40" xfId="5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3" fontId="3" fillId="0" borderId="50" xfId="1" applyNumberFormat="1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left" vertical="center" wrapText="1" indent="1"/>
    </xf>
    <xf numFmtId="3" fontId="3" fillId="0" borderId="43" xfId="2" applyNumberFormat="1" applyFont="1" applyFill="1" applyBorder="1" applyAlignment="1">
      <alignment horizontal="center" vertical="center" wrapText="1"/>
    </xf>
    <xf numFmtId="0" fontId="3" fillId="0" borderId="44" xfId="1" applyNumberFormat="1" applyFont="1" applyFill="1" applyBorder="1" applyAlignment="1">
      <alignment horizontal="center" vertical="center"/>
    </xf>
    <xf numFmtId="3" fontId="3" fillId="0" borderId="44" xfId="1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 indent="1"/>
    </xf>
    <xf numFmtId="0" fontId="3" fillId="5" borderId="12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3" fontId="7" fillId="0" borderId="6" xfId="0" quotePrefix="1" applyNumberFormat="1" applyFont="1" applyFill="1" applyBorder="1" applyAlignment="1">
      <alignment horizontal="center" vertical="center"/>
    </xf>
    <xf numFmtId="3" fontId="3" fillId="0" borderId="3" xfId="0" quotePrefix="1" applyNumberFormat="1" applyFont="1" applyFill="1" applyBorder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 indent="1"/>
    </xf>
    <xf numFmtId="0" fontId="3" fillId="11" borderId="0" xfId="0" applyFont="1" applyFill="1" applyAlignment="1">
      <alignment horizontal="center" vertical="center"/>
    </xf>
    <xf numFmtId="0" fontId="13" fillId="12" borderId="9" xfId="0" quotePrefix="1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left" vertical="center" wrapText="1" indent="1"/>
    </xf>
    <xf numFmtId="4" fontId="3" fillId="0" borderId="69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14" borderId="0" xfId="0" applyFont="1" applyFill="1" applyAlignment="1">
      <alignment horizontal="left" vertical="center" indent="1"/>
    </xf>
    <xf numFmtId="0" fontId="3" fillId="14" borderId="0" xfId="0" applyFont="1" applyFill="1" applyAlignment="1">
      <alignment horizontal="center" vertical="center"/>
    </xf>
    <xf numFmtId="0" fontId="28" fillId="8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2" fontId="3" fillId="13" borderId="9" xfId="0" applyNumberFormat="1" applyFont="1" applyFill="1" applyBorder="1" applyAlignment="1">
      <alignment horizontal="center" vertical="center"/>
    </xf>
    <xf numFmtId="2" fontId="3" fillId="13" borderId="8" xfId="0" applyNumberFormat="1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1" xfId="0" quotePrefix="1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horizontal="center" vertical="center"/>
    </xf>
    <xf numFmtId="4" fontId="3" fillId="0" borderId="69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4" fontId="31" fillId="0" borderId="7" xfId="0" applyNumberFormat="1" applyFont="1" applyFill="1" applyBorder="1" applyAlignment="1">
      <alignment horizontal="center" vertical="center"/>
    </xf>
    <xf numFmtId="14" fontId="11" fillId="10" borderId="0" xfId="4" applyNumberFormat="1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/>
    </xf>
    <xf numFmtId="0" fontId="2" fillId="9" borderId="0" xfId="4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1" fillId="0" borderId="71" xfId="0" quotePrefix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14" fontId="11" fillId="10" borderId="0" xfId="4" applyNumberFormat="1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/>
    </xf>
    <xf numFmtId="0" fontId="3" fillId="0" borderId="15" xfId="1" applyNumberFormat="1" applyFont="1" applyFill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center" vertical="center"/>
    </xf>
    <xf numFmtId="3" fontId="3" fillId="0" borderId="12" xfId="0" quotePrefix="1" applyNumberFormat="1" applyFont="1" applyFill="1" applyBorder="1" applyAlignment="1">
      <alignment horizontal="center" vertical="center"/>
    </xf>
    <xf numFmtId="0" fontId="3" fillId="0" borderId="43" xfId="0" quotePrefix="1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 wrapText="1"/>
    </xf>
    <xf numFmtId="4" fontId="3" fillId="0" borderId="65" xfId="1" applyNumberFormat="1" applyFont="1" applyFill="1" applyBorder="1" applyAlignment="1">
      <alignment horizontal="center" vertical="center"/>
    </xf>
    <xf numFmtId="164" fontId="3" fillId="0" borderId="65" xfId="1" applyNumberFormat="1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4" fontId="3" fillId="0" borderId="78" xfId="0" applyNumberFormat="1" applyFont="1" applyBorder="1" applyAlignment="1">
      <alignment horizontal="center" vertical="center"/>
    </xf>
    <xf numFmtId="165" fontId="3" fillId="0" borderId="0" xfId="6" applyNumberFormat="1" applyFont="1" applyFill="1" applyAlignment="1">
      <alignment horizontal="center" vertical="center"/>
    </xf>
    <xf numFmtId="14" fontId="11" fillId="10" borderId="0" xfId="4" applyNumberFormat="1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/>
    </xf>
    <xf numFmtId="49" fontId="34" fillId="0" borderId="7" xfId="0" applyNumberFormat="1" applyFont="1" applyFill="1" applyBorder="1" applyAlignment="1">
      <alignment horizontal="center" vertical="center"/>
    </xf>
    <xf numFmtId="4" fontId="34" fillId="11" borderId="7" xfId="0" applyNumberFormat="1" applyFont="1" applyFill="1" applyBorder="1" applyAlignment="1">
      <alignment horizontal="center" vertical="center"/>
    </xf>
    <xf numFmtId="167" fontId="35" fillId="0" borderId="0" xfId="8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4" fillId="0" borderId="7" xfId="0" quotePrefix="1" applyNumberFormat="1" applyFont="1" applyFill="1" applyBorder="1" applyAlignment="1">
      <alignment horizontal="center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7" fillId="7" borderId="0" xfId="5" applyFill="1"/>
    <xf numFmtId="0" fontId="17" fillId="0" borderId="0" xfId="5"/>
    <xf numFmtId="0" fontId="4" fillId="0" borderId="7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 indent="1"/>
    </xf>
    <xf numFmtId="4" fontId="36" fillId="0" borderId="7" xfId="0" applyNumberFormat="1" applyFont="1" applyFill="1" applyBorder="1" applyAlignment="1">
      <alignment horizontal="center" vertical="center"/>
    </xf>
    <xf numFmtId="14" fontId="11" fillId="10" borderId="0" xfId="4" applyNumberFormat="1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/>
    </xf>
    <xf numFmtId="43" fontId="3" fillId="0" borderId="0" xfId="8" applyFont="1" applyFill="1" applyAlignment="1">
      <alignment horizontal="center" vertical="center"/>
    </xf>
    <xf numFmtId="168" fontId="3" fillId="0" borderId="0" xfId="8" applyNumberFormat="1" applyFont="1" applyFill="1" applyAlignment="1">
      <alignment horizontal="center" vertical="center"/>
    </xf>
    <xf numFmtId="0" fontId="7" fillId="11" borderId="12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4" fillId="11" borderId="71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left" vertical="center" wrapText="1" indent="1"/>
    </xf>
    <xf numFmtId="0" fontId="3" fillId="11" borderId="8" xfId="0" applyFont="1" applyFill="1" applyBorder="1" applyAlignment="1">
      <alignment horizontal="left" vertical="center" wrapText="1" indent="1"/>
    </xf>
    <xf numFmtId="2" fontId="3" fillId="11" borderId="12" xfId="0" applyNumberFormat="1" applyFont="1" applyFill="1" applyBorder="1" applyAlignment="1">
      <alignment horizontal="center" vertical="center"/>
    </xf>
    <xf numFmtId="2" fontId="3" fillId="11" borderId="9" xfId="0" applyNumberFormat="1" applyFont="1" applyFill="1" applyBorder="1" applyAlignment="1">
      <alignment horizontal="center" vertical="center"/>
    </xf>
    <xf numFmtId="2" fontId="3" fillId="11" borderId="8" xfId="0" applyNumberFormat="1" applyFont="1" applyFill="1" applyBorder="1" applyAlignment="1">
      <alignment horizontal="center" vertical="center"/>
    </xf>
    <xf numFmtId="0" fontId="3" fillId="11" borderId="12" xfId="0" quotePrefix="1" applyFont="1" applyFill="1" applyBorder="1" applyAlignment="1">
      <alignment horizontal="center" vertical="center"/>
    </xf>
    <xf numFmtId="4" fontId="3" fillId="11" borderId="9" xfId="0" applyNumberFormat="1" applyFont="1" applyFill="1" applyBorder="1" applyAlignment="1">
      <alignment horizontal="center" vertical="center"/>
    </xf>
    <xf numFmtId="164" fontId="3" fillId="11" borderId="9" xfId="0" applyNumberFormat="1" applyFont="1" applyFill="1" applyBorder="1" applyAlignment="1">
      <alignment horizontal="center" vertical="center"/>
    </xf>
    <xf numFmtId="4" fontId="3" fillId="11" borderId="8" xfId="0" applyNumberFormat="1" applyFont="1" applyFill="1" applyBorder="1" applyAlignment="1">
      <alignment horizontal="center" vertical="center"/>
    </xf>
    <xf numFmtId="3" fontId="3" fillId="11" borderId="9" xfId="0" applyNumberFormat="1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 wrapText="1"/>
    </xf>
    <xf numFmtId="3" fontId="3" fillId="11" borderId="9" xfId="2" applyNumberFormat="1" applyFont="1" applyFill="1" applyBorder="1" applyAlignment="1">
      <alignment horizontal="center" vertical="center" wrapText="1"/>
    </xf>
    <xf numFmtId="4" fontId="3" fillId="11" borderId="9" xfId="1" applyNumberFormat="1" applyFont="1" applyFill="1" applyBorder="1" applyAlignment="1">
      <alignment horizontal="center" vertical="center"/>
    </xf>
    <xf numFmtId="164" fontId="3" fillId="11" borderId="9" xfId="1" applyNumberFormat="1" applyFont="1" applyFill="1" applyBorder="1" applyAlignment="1">
      <alignment horizontal="center" vertical="center"/>
    </xf>
    <xf numFmtId="4" fontId="3" fillId="11" borderId="8" xfId="1" applyNumberFormat="1" applyFont="1" applyFill="1" applyBorder="1" applyAlignment="1">
      <alignment horizontal="center" vertical="center"/>
    </xf>
    <xf numFmtId="1" fontId="3" fillId="11" borderId="12" xfId="1" applyNumberFormat="1" applyFont="1" applyFill="1" applyBorder="1" applyAlignment="1">
      <alignment horizontal="center" vertical="center"/>
    </xf>
    <xf numFmtId="1" fontId="3" fillId="11" borderId="8" xfId="1" applyNumberFormat="1" applyFont="1" applyFill="1" applyBorder="1" applyAlignment="1">
      <alignment horizontal="center" vertical="center"/>
    </xf>
    <xf numFmtId="4" fontId="3" fillId="11" borderId="12" xfId="0" applyNumberFormat="1" applyFont="1" applyFill="1" applyBorder="1" applyAlignment="1">
      <alignment horizontal="center" vertical="center"/>
    </xf>
    <xf numFmtId="4" fontId="4" fillId="11" borderId="11" xfId="0" applyNumberFormat="1" applyFont="1" applyFill="1" applyBorder="1" applyAlignment="1">
      <alignment horizontal="center" vertical="center"/>
    </xf>
    <xf numFmtId="4" fontId="3" fillId="11" borderId="10" xfId="0" applyNumberFormat="1" applyFont="1" applyFill="1" applyBorder="1" applyAlignment="1">
      <alignment horizontal="center" vertical="center"/>
    </xf>
    <xf numFmtId="4" fontId="4" fillId="11" borderId="8" xfId="0" applyNumberFormat="1" applyFont="1" applyFill="1" applyBorder="1" applyAlignment="1">
      <alignment horizontal="center" vertical="center"/>
    </xf>
    <xf numFmtId="4" fontId="4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167" fontId="35" fillId="11" borderId="0" xfId="8" applyNumberFormat="1" applyFont="1" applyFill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4" fontId="3" fillId="11" borderId="7" xfId="0" applyNumberFormat="1" applyFont="1" applyFill="1" applyBorder="1" applyAlignment="1">
      <alignment horizontal="center" vertical="center"/>
    </xf>
    <xf numFmtId="165" fontId="3" fillId="11" borderId="0" xfId="6" applyNumberFormat="1" applyFont="1" applyFill="1" applyAlignment="1">
      <alignment horizontal="center" vertical="center"/>
    </xf>
    <xf numFmtId="0" fontId="7" fillId="11" borderId="9" xfId="0" applyFont="1" applyFill="1" applyBorder="1" applyAlignment="1">
      <alignment horizontal="center" vertical="center" wrapText="1"/>
    </xf>
    <xf numFmtId="3" fontId="7" fillId="11" borderId="9" xfId="0" applyNumberFormat="1" applyFont="1" applyFill="1" applyBorder="1" applyAlignment="1">
      <alignment horizontal="center" vertical="center"/>
    </xf>
    <xf numFmtId="0" fontId="3" fillId="11" borderId="8" xfId="2" applyNumberFormat="1" applyFont="1" applyFill="1" applyBorder="1" applyAlignment="1">
      <alignment horizontal="center" vertical="center" wrapText="1"/>
    </xf>
    <xf numFmtId="3" fontId="7" fillId="11" borderId="12" xfId="0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2" fontId="3" fillId="11" borderId="6" xfId="0" applyNumberFormat="1" applyFont="1" applyFill="1" applyBorder="1" applyAlignment="1">
      <alignment horizontal="center" vertical="center"/>
    </xf>
    <xf numFmtId="2" fontId="3" fillId="11" borderId="3" xfId="0" applyNumberFormat="1" applyFont="1" applyFill="1" applyBorder="1" applyAlignment="1">
      <alignment horizontal="center" vertical="center"/>
    </xf>
    <xf numFmtId="0" fontId="3" fillId="11" borderId="18" xfId="0" quotePrefix="1" applyFont="1" applyFill="1" applyBorder="1" applyAlignment="1">
      <alignment horizontal="center" vertical="center"/>
    </xf>
    <xf numFmtId="0" fontId="3" fillId="11" borderId="6" xfId="0" quotePrefix="1" applyFont="1" applyFill="1" applyBorder="1" applyAlignment="1">
      <alignment horizontal="center" vertical="center"/>
    </xf>
    <xf numFmtId="0" fontId="3" fillId="11" borderId="51" xfId="0" quotePrefix="1" applyFont="1" applyFill="1" applyBorder="1" applyAlignment="1">
      <alignment horizontal="center" vertical="center"/>
    </xf>
    <xf numFmtId="3" fontId="3" fillId="11" borderId="12" xfId="1" applyNumberFormat="1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 wrapText="1"/>
    </xf>
    <xf numFmtId="0" fontId="3" fillId="11" borderId="9" xfId="0" quotePrefix="1" applyFont="1" applyFill="1" applyBorder="1" applyAlignment="1">
      <alignment horizontal="center" vertical="center"/>
    </xf>
    <xf numFmtId="0" fontId="1" fillId="11" borderId="71" xfId="0" quotePrefix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left" vertical="center" wrapText="1" indent="1"/>
    </xf>
    <xf numFmtId="0" fontId="9" fillId="11" borderId="8" xfId="0" applyFont="1" applyFill="1" applyBorder="1" applyAlignment="1">
      <alignment horizontal="left" vertical="center" wrapText="1" indent="1"/>
    </xf>
    <xf numFmtId="3" fontId="3" fillId="11" borderId="12" xfId="0" applyNumberFormat="1" applyFont="1" applyFill="1" applyBorder="1" applyAlignment="1">
      <alignment horizontal="center" vertical="center"/>
    </xf>
    <xf numFmtId="0" fontId="3" fillId="11" borderId="8" xfId="1" applyNumberFormat="1" applyFont="1" applyFill="1" applyBorder="1" applyAlignment="1">
      <alignment horizontal="center" vertical="center"/>
    </xf>
    <xf numFmtId="3" fontId="7" fillId="11" borderId="9" xfId="0" quotePrefix="1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1" fontId="3" fillId="11" borderId="8" xfId="1" quotePrefix="1" applyNumberFormat="1" applyFont="1" applyFill="1" applyBorder="1" applyAlignment="1">
      <alignment horizontal="center" vertical="center"/>
    </xf>
    <xf numFmtId="0" fontId="4" fillId="11" borderId="71" xfId="0" quotePrefix="1" applyFont="1" applyFill="1" applyBorder="1" applyAlignment="1">
      <alignment horizontal="center" vertical="center" wrapText="1"/>
    </xf>
    <xf numFmtId="0" fontId="31" fillId="11" borderId="7" xfId="0" applyFont="1" applyFill="1" applyBorder="1" applyAlignment="1">
      <alignment horizontal="center" vertical="center"/>
    </xf>
    <xf numFmtId="0" fontId="28" fillId="11" borderId="12" xfId="0" applyFont="1" applyFill="1" applyBorder="1" applyAlignment="1">
      <alignment horizontal="center" vertical="center" wrapText="1"/>
    </xf>
    <xf numFmtId="0" fontId="3" fillId="11" borderId="8" xfId="0" applyNumberFormat="1" applyFont="1" applyFill="1" applyBorder="1" applyAlignment="1">
      <alignment horizontal="center" vertical="center"/>
    </xf>
    <xf numFmtId="0" fontId="7" fillId="11" borderId="9" xfId="1" applyFont="1" applyFill="1" applyBorder="1" applyAlignment="1">
      <alignment horizontal="center" vertical="center"/>
    </xf>
    <xf numFmtId="3" fontId="3" fillId="11" borderId="12" xfId="3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 wrapText="1" indent="1"/>
    </xf>
    <xf numFmtId="3" fontId="8" fillId="0" borderId="18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1" fontId="3" fillId="0" borderId="49" xfId="1" quotePrefix="1" applyNumberFormat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/>
    </xf>
    <xf numFmtId="0" fontId="12" fillId="3" borderId="46" xfId="1" applyFont="1" applyFill="1" applyBorder="1" applyAlignment="1">
      <alignment horizontal="center"/>
    </xf>
    <xf numFmtId="0" fontId="12" fillId="3" borderId="40" xfId="1" applyFont="1" applyFill="1" applyBorder="1" applyAlignment="1">
      <alignment horizontal="center"/>
    </xf>
    <xf numFmtId="0" fontId="12" fillId="7" borderId="0" xfId="1" applyFont="1" applyFill="1" applyBorder="1" applyAlignment="1">
      <alignment horizontal="center"/>
    </xf>
    <xf numFmtId="14" fontId="11" fillId="10" borderId="0" xfId="4" applyNumberFormat="1" applyFont="1" applyFill="1" applyBorder="1" applyAlignment="1">
      <alignment horizontal="center" vertical="top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" fontId="4" fillId="3" borderId="45" xfId="0" applyNumberFormat="1" applyFont="1" applyFill="1" applyBorder="1" applyAlignment="1">
      <alignment horizontal="center" vertical="center"/>
    </xf>
    <xf numFmtId="1" fontId="4" fillId="3" borderId="46" xfId="0" applyNumberFormat="1" applyFont="1" applyFill="1" applyBorder="1" applyAlignment="1">
      <alignment horizontal="center" vertical="center"/>
    </xf>
    <xf numFmtId="1" fontId="4" fillId="3" borderId="40" xfId="0" applyNumberFormat="1" applyFont="1" applyFill="1" applyBorder="1" applyAlignment="1">
      <alignment horizontal="center" vertical="center"/>
    </xf>
    <xf numFmtId="3" fontId="12" fillId="7" borderId="0" xfId="0" applyNumberFormat="1" applyFont="1" applyFill="1" applyBorder="1" applyAlignment="1">
      <alignment horizontal="center"/>
    </xf>
    <xf numFmtId="3" fontId="3" fillId="3" borderId="42" xfId="0" applyNumberFormat="1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3" fontId="11" fillId="10" borderId="0" xfId="4" applyNumberFormat="1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 wrapText="1"/>
    </xf>
    <xf numFmtId="166" fontId="3" fillId="0" borderId="13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</cellXfs>
  <cellStyles count="9">
    <cellStyle name="Normal 2" xfId="1" xr:uid="{00000000-0005-0000-0000-000002000000}"/>
    <cellStyle name="Normal 4" xfId="7" xr:uid="{3751C818-2227-4B5B-B4C1-7ED112F6C5C9}"/>
    <cellStyle name="Normal_Domestic 14042009_ITI_draft" xfId="4" xr:uid="{00000000-0005-0000-0000-000003000000}"/>
    <cellStyle name="Гиперссылка" xfId="5" builtinId="8"/>
    <cellStyle name="Обычный" xfId="0" builtinId="0"/>
    <cellStyle name="Обычный 14 2 2 2 3 4 5" xfId="3" xr:uid="{00000000-0005-0000-0000-000005000000}"/>
    <cellStyle name="Обычный 19 4 2 2 6 3 3" xfId="2" xr:uid="{00000000-0005-0000-0000-000006000000}"/>
    <cellStyle name="Процентный" xfId="6" builtinId="5"/>
    <cellStyle name="Финансовый" xfId="8" builtinId="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505354</xdr:colOff>
      <xdr:row>0</xdr:row>
      <xdr:rowOff>60859</xdr:rowOff>
    </xdr:from>
    <xdr:to>
      <xdr:col>4</xdr:col>
      <xdr:colOff>2069201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244929</xdr:colOff>
      <xdr:row>0</xdr:row>
      <xdr:rowOff>54428</xdr:rowOff>
    </xdr:from>
    <xdr:to>
      <xdr:col>41</xdr:col>
      <xdr:colOff>993239</xdr:colOff>
      <xdr:row>2</xdr:row>
      <xdr:rowOff>2387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0DFE38-67A1-485D-8138-7517DDBA6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25858" y="54428"/>
          <a:ext cx="2816596" cy="546673"/>
        </a:xfrm>
        <a:prstGeom prst="rect">
          <a:avLst/>
        </a:prstGeom>
      </xdr:spPr>
    </xdr:pic>
    <xdr:clientData/>
  </xdr:twoCellAnchor>
  <xdr:twoCellAnchor editAs="oneCell">
    <xdr:from>
      <xdr:col>1</xdr:col>
      <xdr:colOff>1374321</xdr:colOff>
      <xdr:row>69</xdr:row>
      <xdr:rowOff>40821</xdr:rowOff>
    </xdr:from>
    <xdr:to>
      <xdr:col>39</xdr:col>
      <xdr:colOff>63430</xdr:colOff>
      <xdr:row>100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078DB2-3748-4C55-8821-FDCE27D04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25142" y="16641535"/>
          <a:ext cx="14796224" cy="59599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141513</xdr:rowOff>
    </xdr:from>
    <xdr:to>
      <xdr:col>41</xdr:col>
      <xdr:colOff>967808</xdr:colOff>
      <xdr:row>52</xdr:row>
      <xdr:rowOff>68507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900D7D-7F28-4754-A422-C2A2DA47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599"/>
          <a:ext cx="18309771" cy="2147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244922</xdr:colOff>
      <xdr:row>0</xdr:row>
      <xdr:rowOff>54428</xdr:rowOff>
    </xdr:from>
    <xdr:to>
      <xdr:col>41</xdr:col>
      <xdr:colOff>993234</xdr:colOff>
      <xdr:row>2</xdr:row>
      <xdr:rowOff>3747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312962</xdr:colOff>
      <xdr:row>0</xdr:row>
      <xdr:rowOff>54428</xdr:rowOff>
    </xdr:from>
    <xdr:to>
      <xdr:col>12</xdr:col>
      <xdr:colOff>1006844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54422</xdr:colOff>
      <xdr:row>0</xdr:row>
      <xdr:rowOff>40821</xdr:rowOff>
    </xdr:from>
    <xdr:to>
      <xdr:col>11</xdr:col>
      <xdr:colOff>503375</xdr:colOff>
      <xdr:row>0</xdr:row>
      <xdr:rowOff>583412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27529" y="40821"/>
          <a:ext cx="2816596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ckwoo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H102"/>
  <sheetViews>
    <sheetView view="pageBreakPreview" zoomScale="70" zoomScaleNormal="80" zoomScaleSheetLayoutView="70" workbookViewId="0">
      <selection activeCell="A112" sqref="A112"/>
    </sheetView>
  </sheetViews>
  <sheetFormatPr defaultColWidth="9.140625" defaultRowHeight="12.75" x14ac:dyDescent="0.2"/>
  <cols>
    <col min="1" max="1" width="76.42578125" style="192" customWidth="1"/>
    <col min="2" max="2" width="86.7109375" style="192" customWidth="1"/>
    <col min="3" max="3" width="18.140625" style="192" customWidth="1"/>
    <col min="4" max="4" width="16.5703125" style="192" customWidth="1"/>
    <col min="5" max="5" width="31.28515625" style="192" customWidth="1"/>
    <col min="6" max="6" width="9.140625" style="191" customWidth="1"/>
    <col min="7" max="7" width="9.140625" style="191"/>
    <col min="8" max="8" width="9.140625" style="191" customWidth="1"/>
    <col min="9" max="16384" width="9.140625" style="191"/>
  </cols>
  <sheetData>
    <row r="1" spans="1:8" ht="23.25" x14ac:dyDescent="0.35">
      <c r="A1" s="553" t="s">
        <v>815</v>
      </c>
      <c r="B1" s="553"/>
      <c r="C1" s="553"/>
      <c r="D1" s="553"/>
      <c r="E1" s="553"/>
    </row>
    <row r="2" spans="1:8" ht="23.25" x14ac:dyDescent="0.35">
      <c r="A2" s="553" t="s">
        <v>526</v>
      </c>
      <c r="B2" s="553"/>
      <c r="C2" s="553"/>
      <c r="D2" s="553"/>
      <c r="E2" s="553"/>
    </row>
    <row r="4" spans="1:8" ht="18.75" x14ac:dyDescent="0.2">
      <c r="A4" s="554" t="s">
        <v>1301</v>
      </c>
      <c r="B4" s="554"/>
      <c r="C4" s="554"/>
      <c r="D4" s="554"/>
      <c r="E4" s="554"/>
    </row>
    <row r="7" spans="1:8" ht="13.5" thickBot="1" x14ac:dyDescent="0.25"/>
    <row r="8" spans="1:8" ht="24" thickBot="1" x14ac:dyDescent="0.4">
      <c r="A8" s="550" t="s">
        <v>817</v>
      </c>
      <c r="B8" s="551"/>
      <c r="C8" s="551"/>
      <c r="D8" s="551"/>
      <c r="E8" s="552"/>
    </row>
    <row r="10" spans="1:8" ht="12" customHeight="1" thickBot="1" x14ac:dyDescent="0.25"/>
    <row r="11" spans="1:8" s="193" customFormat="1" ht="22.5" customHeight="1" thickBot="1" x14ac:dyDescent="0.4">
      <c r="A11" s="214" t="s">
        <v>128</v>
      </c>
      <c r="B11" s="215" t="s">
        <v>127</v>
      </c>
      <c r="C11" s="216"/>
      <c r="D11" s="216"/>
      <c r="E11" s="216"/>
    </row>
    <row r="12" spans="1:8" s="194" customFormat="1" ht="15.75" customHeight="1" x14ac:dyDescent="0.25">
      <c r="A12" s="217" t="s">
        <v>876</v>
      </c>
      <c r="B12" s="218" t="s">
        <v>511</v>
      </c>
      <c r="C12" s="233" t="s">
        <v>816</v>
      </c>
      <c r="D12" s="245" t="s">
        <v>875</v>
      </c>
      <c r="E12" s="235" t="s">
        <v>858</v>
      </c>
    </row>
    <row r="13" spans="1:8" s="194" customFormat="1" ht="15.75" customHeight="1" x14ac:dyDescent="0.25">
      <c r="A13" s="220" t="s">
        <v>876</v>
      </c>
      <c r="B13" s="221" t="s">
        <v>498</v>
      </c>
      <c r="C13" s="198" t="s">
        <v>816</v>
      </c>
      <c r="D13" s="246" t="s">
        <v>875</v>
      </c>
      <c r="E13" s="236" t="s">
        <v>858</v>
      </c>
    </row>
    <row r="14" spans="1:8" s="195" customFormat="1" ht="15.75" x14ac:dyDescent="0.25">
      <c r="A14" s="220" t="s">
        <v>876</v>
      </c>
      <c r="B14" s="221" t="s">
        <v>993</v>
      </c>
      <c r="C14" s="234" t="s">
        <v>816</v>
      </c>
      <c r="D14" s="247" t="s">
        <v>875</v>
      </c>
      <c r="E14" s="236" t="s">
        <v>858</v>
      </c>
      <c r="H14" s="194"/>
    </row>
    <row r="15" spans="1:8" s="195" customFormat="1" ht="15.75" x14ac:dyDescent="0.25">
      <c r="A15" s="220" t="s">
        <v>876</v>
      </c>
      <c r="B15" s="221" t="s">
        <v>489</v>
      </c>
      <c r="C15" s="234" t="s">
        <v>816</v>
      </c>
      <c r="D15" s="247" t="s">
        <v>875</v>
      </c>
      <c r="E15" s="236" t="s">
        <v>858</v>
      </c>
      <c r="H15" s="194"/>
    </row>
    <row r="16" spans="1:8" s="195" customFormat="1" ht="15.75" customHeight="1" x14ac:dyDescent="0.25">
      <c r="A16" s="378" t="s">
        <v>1003</v>
      </c>
      <c r="B16" s="223" t="s">
        <v>479</v>
      </c>
      <c r="C16" s="234" t="s">
        <v>816</v>
      </c>
      <c r="D16" s="247" t="s">
        <v>875</v>
      </c>
      <c r="E16" s="236" t="s">
        <v>858</v>
      </c>
      <c r="H16" s="194"/>
    </row>
    <row r="17" spans="1:8" s="194" customFormat="1" ht="15.75" customHeight="1" thickBot="1" x14ac:dyDescent="0.3">
      <c r="A17" s="379" t="s">
        <v>1004</v>
      </c>
      <c r="B17" s="284" t="s">
        <v>477</v>
      </c>
      <c r="C17" s="285" t="s">
        <v>816</v>
      </c>
      <c r="D17" s="374" t="s">
        <v>875</v>
      </c>
      <c r="E17" s="375" t="s">
        <v>858</v>
      </c>
    </row>
    <row r="18" spans="1:8" s="194" customFormat="1" ht="15.75" x14ac:dyDescent="0.25">
      <c r="A18" s="217" t="s">
        <v>1005</v>
      </c>
      <c r="B18" s="218" t="s">
        <v>466</v>
      </c>
      <c r="C18" s="233" t="s">
        <v>816</v>
      </c>
      <c r="D18" s="245" t="s">
        <v>875</v>
      </c>
      <c r="E18" s="235" t="s">
        <v>858</v>
      </c>
    </row>
    <row r="19" spans="1:8" s="195" customFormat="1" ht="15.75" customHeight="1" x14ac:dyDescent="0.25">
      <c r="A19" s="220" t="s">
        <v>1005</v>
      </c>
      <c r="B19" s="221" t="s">
        <v>464</v>
      </c>
      <c r="C19" s="234" t="s">
        <v>816</v>
      </c>
      <c r="D19" s="247" t="s">
        <v>875</v>
      </c>
      <c r="E19" s="236" t="s">
        <v>858</v>
      </c>
      <c r="H19" s="194"/>
    </row>
    <row r="20" spans="1:8" s="194" customFormat="1" ht="15.75" customHeight="1" x14ac:dyDescent="0.25">
      <c r="A20" s="220" t="s">
        <v>1005</v>
      </c>
      <c r="B20" s="221" t="s">
        <v>460</v>
      </c>
      <c r="C20" s="234" t="s">
        <v>816</v>
      </c>
      <c r="D20" s="247" t="s">
        <v>875</v>
      </c>
      <c r="E20" s="236" t="s">
        <v>858</v>
      </c>
    </row>
    <row r="21" spans="1:8" s="468" customFormat="1" ht="15.75" customHeight="1" x14ac:dyDescent="0.2">
      <c r="A21" s="220" t="s">
        <v>1005</v>
      </c>
      <c r="B21" s="221" t="s">
        <v>453</v>
      </c>
      <c r="C21" s="234" t="s">
        <v>816</v>
      </c>
      <c r="D21" s="247" t="s">
        <v>875</v>
      </c>
      <c r="E21" s="236" t="s">
        <v>858</v>
      </c>
      <c r="H21" s="469"/>
    </row>
    <row r="22" spans="1:8" s="195" customFormat="1" ht="15.75" customHeight="1" thickBot="1" x14ac:dyDescent="0.3">
      <c r="A22" s="224" t="s">
        <v>1005</v>
      </c>
      <c r="B22" s="225" t="s">
        <v>452</v>
      </c>
      <c r="C22" s="376" t="s">
        <v>816</v>
      </c>
      <c r="D22" s="377"/>
      <c r="E22" s="237" t="s">
        <v>858</v>
      </c>
      <c r="H22" s="194"/>
    </row>
    <row r="23" spans="1:8" s="195" customFormat="1" ht="15.75" customHeight="1" x14ac:dyDescent="0.25">
      <c r="A23" s="254" t="s">
        <v>1006</v>
      </c>
      <c r="B23" s="255" t="s">
        <v>279</v>
      </c>
      <c r="C23" s="256" t="s">
        <v>816</v>
      </c>
      <c r="D23" s="257" t="s">
        <v>875</v>
      </c>
      <c r="E23" s="258" t="s">
        <v>858</v>
      </c>
      <c r="H23" s="194"/>
    </row>
    <row r="24" spans="1:8" s="194" customFormat="1" ht="15.75" customHeight="1" x14ac:dyDescent="0.25">
      <c r="A24" s="378" t="s">
        <v>1007</v>
      </c>
      <c r="B24" s="221" t="s">
        <v>344</v>
      </c>
      <c r="C24" s="197" t="s">
        <v>816</v>
      </c>
      <c r="D24" s="248"/>
      <c r="E24" s="236" t="s">
        <v>858</v>
      </c>
    </row>
    <row r="25" spans="1:8" s="195" customFormat="1" ht="15.75" customHeight="1" x14ac:dyDescent="0.25">
      <c r="A25" s="220" t="s">
        <v>1007</v>
      </c>
      <c r="B25" s="221" t="s">
        <v>325</v>
      </c>
      <c r="C25" s="197" t="s">
        <v>816</v>
      </c>
      <c r="D25" s="248"/>
      <c r="E25" s="236" t="s">
        <v>858</v>
      </c>
      <c r="H25" s="194"/>
    </row>
    <row r="26" spans="1:8" s="194" customFormat="1" ht="15.75" customHeight="1" x14ac:dyDescent="0.25">
      <c r="A26" s="220" t="s">
        <v>1007</v>
      </c>
      <c r="B26" s="221" t="s">
        <v>283</v>
      </c>
      <c r="C26" s="197" t="s">
        <v>816</v>
      </c>
      <c r="D26" s="248"/>
      <c r="E26" s="236" t="s">
        <v>858</v>
      </c>
    </row>
    <row r="27" spans="1:8" s="195" customFormat="1" ht="15.75" customHeight="1" thickBot="1" x14ac:dyDescent="0.3">
      <c r="A27" s="220" t="s">
        <v>1007</v>
      </c>
      <c r="B27" s="221" t="s">
        <v>980</v>
      </c>
      <c r="C27" s="198" t="s">
        <v>816</v>
      </c>
      <c r="D27" s="246"/>
      <c r="E27" s="236" t="s">
        <v>858</v>
      </c>
      <c r="H27" s="194"/>
    </row>
    <row r="28" spans="1:8" s="194" customFormat="1" ht="15.75" customHeight="1" x14ac:dyDescent="0.25">
      <c r="A28" s="217" t="s">
        <v>1008</v>
      </c>
      <c r="B28" s="218" t="s">
        <v>437</v>
      </c>
      <c r="C28" s="196" t="s">
        <v>816</v>
      </c>
      <c r="D28" s="249"/>
      <c r="E28" s="235" t="s">
        <v>858</v>
      </c>
    </row>
    <row r="29" spans="1:8" s="195" customFormat="1" ht="15.75" customHeight="1" x14ac:dyDescent="0.25">
      <c r="A29" s="220" t="s">
        <v>1008</v>
      </c>
      <c r="B29" s="221" t="s">
        <v>426</v>
      </c>
      <c r="C29" s="197" t="s">
        <v>816</v>
      </c>
      <c r="D29" s="248"/>
      <c r="E29" s="236" t="s">
        <v>858</v>
      </c>
      <c r="H29" s="194"/>
    </row>
    <row r="30" spans="1:8" s="194" customFormat="1" ht="15.75" customHeight="1" x14ac:dyDescent="0.25">
      <c r="A30" s="220" t="s">
        <v>1008</v>
      </c>
      <c r="B30" s="221" t="s">
        <v>412</v>
      </c>
      <c r="C30" s="197" t="s">
        <v>816</v>
      </c>
      <c r="D30" s="248"/>
      <c r="E30" s="236" t="s">
        <v>858</v>
      </c>
    </row>
    <row r="31" spans="1:8" s="194" customFormat="1" ht="15.75" customHeight="1" x14ac:dyDescent="0.25">
      <c r="A31" s="220" t="s">
        <v>1008</v>
      </c>
      <c r="B31" s="221" t="s">
        <v>401</v>
      </c>
      <c r="C31" s="197" t="s">
        <v>816</v>
      </c>
      <c r="D31" s="248"/>
      <c r="E31" s="236" t="s">
        <v>858</v>
      </c>
    </row>
    <row r="32" spans="1:8" s="195" customFormat="1" ht="15.75" customHeight="1" x14ac:dyDescent="0.25">
      <c r="A32" s="220" t="s">
        <v>1008</v>
      </c>
      <c r="B32" s="221" t="s">
        <v>394</v>
      </c>
      <c r="C32" s="197" t="s">
        <v>816</v>
      </c>
      <c r="D32" s="248"/>
      <c r="E32" s="236" t="s">
        <v>858</v>
      </c>
      <c r="H32" s="194"/>
    </row>
    <row r="33" spans="1:8" s="195" customFormat="1" ht="15.75" customHeight="1" thickBot="1" x14ac:dyDescent="0.3">
      <c r="A33" s="378" t="s">
        <v>1009</v>
      </c>
      <c r="B33" s="221" t="s">
        <v>444</v>
      </c>
      <c r="C33" s="197" t="s">
        <v>816</v>
      </c>
      <c r="D33" s="248"/>
      <c r="E33" s="236" t="s">
        <v>858</v>
      </c>
      <c r="H33" s="194"/>
    </row>
    <row r="34" spans="1:8" s="194" customFormat="1" ht="15.75" customHeight="1" x14ac:dyDescent="0.25">
      <c r="A34" s="217" t="s">
        <v>1010</v>
      </c>
      <c r="B34" s="218" t="s">
        <v>268</v>
      </c>
      <c r="C34" s="196" t="s">
        <v>816</v>
      </c>
      <c r="D34" s="249"/>
      <c r="E34" s="235" t="s">
        <v>858</v>
      </c>
    </row>
    <row r="35" spans="1:8" s="195" customFormat="1" ht="15.75" customHeight="1" x14ac:dyDescent="0.25">
      <c r="A35" s="220" t="s">
        <v>1010</v>
      </c>
      <c r="B35" s="221" t="s">
        <v>252</v>
      </c>
      <c r="C35" s="197" t="s">
        <v>816</v>
      </c>
      <c r="D35" s="248"/>
      <c r="E35" s="236" t="s">
        <v>858</v>
      </c>
      <c r="H35" s="194"/>
    </row>
    <row r="36" spans="1:8" s="194" customFormat="1" ht="15.75" customHeight="1" x14ac:dyDescent="0.25">
      <c r="A36" s="220" t="s">
        <v>1010</v>
      </c>
      <c r="B36" s="221" t="s">
        <v>238</v>
      </c>
      <c r="C36" s="197" t="s">
        <v>816</v>
      </c>
      <c r="D36" s="248"/>
      <c r="E36" s="236" t="s">
        <v>858</v>
      </c>
    </row>
    <row r="37" spans="1:8" s="194" customFormat="1" ht="15.75" customHeight="1" x14ac:dyDescent="0.25">
      <c r="A37" s="220" t="s">
        <v>1010</v>
      </c>
      <c r="B37" s="221" t="s">
        <v>219</v>
      </c>
      <c r="C37" s="197" t="s">
        <v>816</v>
      </c>
      <c r="D37" s="248"/>
      <c r="E37" s="236" t="s">
        <v>858</v>
      </c>
    </row>
    <row r="38" spans="1:8" s="194" customFormat="1" ht="15.75" customHeight="1" x14ac:dyDescent="0.25">
      <c r="A38" s="220" t="s">
        <v>1010</v>
      </c>
      <c r="B38" s="221" t="s">
        <v>199</v>
      </c>
      <c r="C38" s="197" t="s">
        <v>816</v>
      </c>
      <c r="D38" s="248"/>
      <c r="E38" s="236" t="s">
        <v>858</v>
      </c>
    </row>
    <row r="39" spans="1:8" s="194" customFormat="1" ht="15.75" customHeight="1" x14ac:dyDescent="0.25">
      <c r="A39" s="220" t="s">
        <v>1010</v>
      </c>
      <c r="B39" s="221" t="s">
        <v>163</v>
      </c>
      <c r="C39" s="197" t="s">
        <v>816</v>
      </c>
      <c r="D39" s="248"/>
      <c r="E39" s="236" t="s">
        <v>858</v>
      </c>
    </row>
    <row r="40" spans="1:8" ht="16.5" thickBot="1" x14ac:dyDescent="0.3">
      <c r="A40" s="220" t="s">
        <v>1010</v>
      </c>
      <c r="B40" s="221" t="s">
        <v>149</v>
      </c>
      <c r="C40" s="197" t="s">
        <v>816</v>
      </c>
      <c r="D40" s="248"/>
      <c r="E40" s="236" t="s">
        <v>858</v>
      </c>
      <c r="H40" s="194"/>
    </row>
    <row r="41" spans="1:8" ht="15.75" x14ac:dyDescent="0.25">
      <c r="A41" s="217" t="s">
        <v>1011</v>
      </c>
      <c r="B41" s="218" t="s">
        <v>144</v>
      </c>
      <c r="C41" s="196" t="s">
        <v>816</v>
      </c>
      <c r="D41" s="249"/>
      <c r="E41" s="235" t="s">
        <v>858</v>
      </c>
      <c r="H41" s="194"/>
    </row>
    <row r="42" spans="1:8" ht="15" x14ac:dyDescent="0.25">
      <c r="H42" s="194"/>
    </row>
    <row r="43" spans="1:8" ht="12" customHeight="1" thickBot="1" x14ac:dyDescent="0.3">
      <c r="H43" s="194"/>
    </row>
    <row r="44" spans="1:8" s="193" customFormat="1" ht="22.5" customHeight="1" thickBot="1" x14ac:dyDescent="0.4">
      <c r="A44" s="214" t="s">
        <v>128</v>
      </c>
      <c r="B44" s="215" t="s">
        <v>127</v>
      </c>
      <c r="C44" s="216"/>
      <c r="D44" s="216"/>
      <c r="E44" s="216"/>
      <c r="H44" s="194"/>
    </row>
    <row r="45" spans="1:8" ht="15.75" x14ac:dyDescent="0.25">
      <c r="A45" s="217" t="s">
        <v>1022</v>
      </c>
      <c r="B45" s="218" t="s">
        <v>72</v>
      </c>
      <c r="C45" s="196" t="s">
        <v>816</v>
      </c>
      <c r="D45" s="249"/>
      <c r="E45" s="219"/>
      <c r="H45" s="194"/>
    </row>
    <row r="46" spans="1:8" ht="15.75" x14ac:dyDescent="0.25">
      <c r="A46" s="220" t="s">
        <v>1022</v>
      </c>
      <c r="B46" s="221" t="s">
        <v>53</v>
      </c>
      <c r="C46" s="197" t="s">
        <v>816</v>
      </c>
      <c r="D46" s="248"/>
      <c r="E46" s="222"/>
      <c r="H46" s="194"/>
    </row>
    <row r="47" spans="1:8" ht="15.75" x14ac:dyDescent="0.25">
      <c r="A47" s="220" t="s">
        <v>1022</v>
      </c>
      <c r="B47" s="221" t="s">
        <v>38</v>
      </c>
      <c r="C47" s="197" t="s">
        <v>816</v>
      </c>
      <c r="D47" s="248"/>
      <c r="E47" s="222"/>
      <c r="H47" s="194"/>
    </row>
    <row r="48" spans="1:8" ht="15.75" x14ac:dyDescent="0.25">
      <c r="A48" s="220" t="s">
        <v>1022</v>
      </c>
      <c r="B48" s="221" t="s">
        <v>24</v>
      </c>
      <c r="C48" s="197" t="s">
        <v>816</v>
      </c>
      <c r="D48" s="248"/>
      <c r="E48" s="222"/>
      <c r="H48" s="194"/>
    </row>
    <row r="49" spans="1:8" ht="15.75" x14ac:dyDescent="0.25">
      <c r="A49" s="220" t="s">
        <v>1022</v>
      </c>
      <c r="B49" s="221" t="s">
        <v>13</v>
      </c>
      <c r="C49" s="197" t="s">
        <v>816</v>
      </c>
      <c r="D49" s="248"/>
      <c r="E49" s="222"/>
      <c r="H49" s="194"/>
    </row>
    <row r="50" spans="1:8" ht="16.5" thickBot="1" x14ac:dyDescent="0.3">
      <c r="A50" s="224" t="s">
        <v>1022</v>
      </c>
      <c r="B50" s="225" t="s">
        <v>6</v>
      </c>
      <c r="C50" s="232" t="s">
        <v>816</v>
      </c>
      <c r="D50" s="250"/>
      <c r="E50" s="226"/>
      <c r="H50" s="194"/>
    </row>
    <row r="51" spans="1:8" ht="15.75" x14ac:dyDescent="0.25">
      <c r="A51" s="227"/>
      <c r="B51" s="227"/>
      <c r="C51" s="227"/>
      <c r="D51" s="227"/>
      <c r="E51" s="227"/>
      <c r="H51" s="194"/>
    </row>
    <row r="52" spans="1:8" ht="15.75" x14ac:dyDescent="0.25">
      <c r="A52" s="227"/>
      <c r="B52" s="227"/>
      <c r="C52" s="227"/>
      <c r="D52" s="227"/>
      <c r="E52" s="227"/>
      <c r="H52" s="194"/>
    </row>
    <row r="53" spans="1:8" ht="16.5" thickBot="1" x14ac:dyDescent="0.3">
      <c r="A53" s="227"/>
      <c r="B53" s="227"/>
      <c r="C53" s="227"/>
      <c r="D53" s="227"/>
      <c r="E53" s="227"/>
      <c r="H53" s="194"/>
    </row>
    <row r="54" spans="1:8" ht="24" thickBot="1" x14ac:dyDescent="0.4">
      <c r="A54" s="550" t="s">
        <v>818</v>
      </c>
      <c r="B54" s="551"/>
      <c r="C54" s="551"/>
      <c r="D54" s="551"/>
      <c r="E54" s="552"/>
      <c r="H54" s="194"/>
    </row>
    <row r="55" spans="1:8" ht="15.75" x14ac:dyDescent="0.25">
      <c r="A55" s="227"/>
      <c r="B55" s="227"/>
      <c r="C55" s="227"/>
      <c r="D55" s="227"/>
      <c r="E55" s="227"/>
      <c r="H55" s="194"/>
    </row>
    <row r="56" spans="1:8" ht="12" customHeight="1" thickBot="1" x14ac:dyDescent="0.3">
      <c r="A56" s="227"/>
      <c r="B56" s="227"/>
      <c r="C56" s="227"/>
      <c r="D56" s="227"/>
      <c r="E56" s="227"/>
      <c r="H56" s="194"/>
    </row>
    <row r="57" spans="1:8" s="193" customFormat="1" ht="22.5" customHeight="1" thickBot="1" x14ac:dyDescent="0.4">
      <c r="A57" s="228" t="s">
        <v>128</v>
      </c>
      <c r="B57" s="229" t="s">
        <v>127</v>
      </c>
      <c r="C57" s="216"/>
      <c r="D57" s="216"/>
      <c r="E57" s="216"/>
      <c r="H57" s="194"/>
    </row>
    <row r="58" spans="1:8" s="194" customFormat="1" ht="15.75" customHeight="1" x14ac:dyDescent="0.25">
      <c r="A58" s="217" t="s">
        <v>1023</v>
      </c>
      <c r="B58" s="218" t="s">
        <v>805</v>
      </c>
      <c r="C58" s="196" t="s">
        <v>816</v>
      </c>
      <c r="D58" s="251" t="s">
        <v>875</v>
      </c>
      <c r="E58" s="216"/>
    </row>
    <row r="59" spans="1:8" s="194" customFormat="1" ht="15.75" customHeight="1" x14ac:dyDescent="0.25">
      <c r="A59" s="220" t="s">
        <v>1023</v>
      </c>
      <c r="B59" s="221" t="s">
        <v>800</v>
      </c>
      <c r="C59" s="197" t="s">
        <v>816</v>
      </c>
      <c r="D59" s="252" t="s">
        <v>875</v>
      </c>
      <c r="E59" s="216"/>
    </row>
    <row r="60" spans="1:8" s="195" customFormat="1" ht="16.5" thickBot="1" x14ac:dyDescent="0.3">
      <c r="A60" s="283" t="s">
        <v>1023</v>
      </c>
      <c r="B60" s="284" t="s">
        <v>819</v>
      </c>
      <c r="C60" s="285" t="s">
        <v>816</v>
      </c>
      <c r="D60" s="286" t="s">
        <v>875</v>
      </c>
      <c r="E60" s="216"/>
      <c r="H60" s="194"/>
    </row>
    <row r="61" spans="1:8" s="195" customFormat="1" ht="15.75" customHeight="1" thickBot="1" x14ac:dyDescent="0.3">
      <c r="A61" s="380" t="s">
        <v>1024</v>
      </c>
      <c r="B61" s="381" t="s">
        <v>793</v>
      </c>
      <c r="C61" s="382" t="s">
        <v>816</v>
      </c>
      <c r="D61" s="383" t="s">
        <v>875</v>
      </c>
      <c r="E61" s="216"/>
      <c r="H61" s="194"/>
    </row>
    <row r="62" spans="1:8" s="195" customFormat="1" ht="15.75" customHeight="1" x14ac:dyDescent="0.25">
      <c r="A62" s="217" t="s">
        <v>656</v>
      </c>
      <c r="B62" s="218" t="s">
        <v>741</v>
      </c>
      <c r="C62" s="196" t="s">
        <v>816</v>
      </c>
      <c r="D62" s="251"/>
      <c r="E62" s="216"/>
      <c r="H62" s="194"/>
    </row>
    <row r="63" spans="1:8" s="195" customFormat="1" ht="15.75" customHeight="1" x14ac:dyDescent="0.25">
      <c r="A63" s="220" t="s">
        <v>656</v>
      </c>
      <c r="B63" s="221" t="s">
        <v>736</v>
      </c>
      <c r="C63" s="197" t="s">
        <v>816</v>
      </c>
      <c r="D63" s="252"/>
      <c r="E63" s="216"/>
      <c r="H63" s="194"/>
    </row>
    <row r="64" spans="1:8" s="194" customFormat="1" ht="15.75" customHeight="1" x14ac:dyDescent="0.25">
      <c r="A64" s="220" t="s">
        <v>656</v>
      </c>
      <c r="B64" s="221" t="s">
        <v>729</v>
      </c>
      <c r="C64" s="197" t="s">
        <v>816</v>
      </c>
      <c r="D64" s="252"/>
      <c r="E64" s="216"/>
    </row>
    <row r="65" spans="1:8" s="194" customFormat="1" ht="15.75" customHeight="1" x14ac:dyDescent="0.25">
      <c r="A65" s="220" t="s">
        <v>656</v>
      </c>
      <c r="B65" s="221" t="s">
        <v>726</v>
      </c>
      <c r="C65" s="197" t="s">
        <v>816</v>
      </c>
      <c r="D65" s="252"/>
      <c r="E65" s="216"/>
    </row>
    <row r="66" spans="1:8" s="195" customFormat="1" ht="15.75" customHeight="1" x14ac:dyDescent="0.25">
      <c r="A66" s="220" t="s">
        <v>656</v>
      </c>
      <c r="B66" s="221" t="s">
        <v>713</v>
      </c>
      <c r="C66" s="197" t="s">
        <v>816</v>
      </c>
      <c r="D66" s="252"/>
      <c r="E66" s="216"/>
      <c r="H66" s="194"/>
    </row>
    <row r="67" spans="1:8" s="195" customFormat="1" ht="15.75" customHeight="1" x14ac:dyDescent="0.25">
      <c r="A67" s="220" t="s">
        <v>656</v>
      </c>
      <c r="B67" s="221" t="s">
        <v>705</v>
      </c>
      <c r="C67" s="197" t="s">
        <v>816</v>
      </c>
      <c r="D67" s="252"/>
      <c r="E67" s="216"/>
      <c r="H67" s="194"/>
    </row>
    <row r="68" spans="1:8" s="195" customFormat="1" ht="15.75" customHeight="1" x14ac:dyDescent="0.25">
      <c r="A68" s="220" t="s">
        <v>656</v>
      </c>
      <c r="B68" s="221" t="s">
        <v>697</v>
      </c>
      <c r="C68" s="197" t="s">
        <v>816</v>
      </c>
      <c r="D68" s="252"/>
      <c r="E68" s="216"/>
      <c r="H68" s="194"/>
    </row>
    <row r="69" spans="1:8" s="194" customFormat="1" ht="15.75" customHeight="1" x14ac:dyDescent="0.25">
      <c r="A69" s="220" t="s">
        <v>656</v>
      </c>
      <c r="B69" s="221" t="s">
        <v>1055</v>
      </c>
      <c r="C69" s="197" t="s">
        <v>816</v>
      </c>
      <c r="D69" s="252"/>
      <c r="E69" s="216"/>
    </row>
    <row r="70" spans="1:8" s="195" customFormat="1" ht="15.75" customHeight="1" x14ac:dyDescent="0.25">
      <c r="A70" s="220" t="s">
        <v>656</v>
      </c>
      <c r="B70" s="221" t="s">
        <v>1056</v>
      </c>
      <c r="C70" s="197" t="s">
        <v>816</v>
      </c>
      <c r="D70" s="252"/>
      <c r="E70" s="216"/>
      <c r="H70" s="194"/>
    </row>
    <row r="71" spans="1:8" s="195" customFormat="1" ht="15.75" customHeight="1" x14ac:dyDescent="0.25">
      <c r="A71" s="220" t="s">
        <v>656</v>
      </c>
      <c r="B71" s="221" t="s">
        <v>1057</v>
      </c>
      <c r="C71" s="197" t="s">
        <v>816</v>
      </c>
      <c r="D71" s="252"/>
      <c r="E71" s="216"/>
      <c r="H71" s="194"/>
    </row>
    <row r="72" spans="1:8" s="195" customFormat="1" ht="15.75" customHeight="1" x14ac:dyDescent="0.25">
      <c r="A72" s="220" t="s">
        <v>656</v>
      </c>
      <c r="B72" s="221" t="s">
        <v>667</v>
      </c>
      <c r="C72" s="197" t="s">
        <v>816</v>
      </c>
      <c r="D72" s="252"/>
      <c r="E72" s="216"/>
      <c r="H72" s="194"/>
    </row>
    <row r="73" spans="1:8" s="194" customFormat="1" ht="15.75" customHeight="1" x14ac:dyDescent="0.25">
      <c r="A73" s="220" t="s">
        <v>656</v>
      </c>
      <c r="B73" s="221" t="s">
        <v>661</v>
      </c>
      <c r="C73" s="197" t="s">
        <v>816</v>
      </c>
      <c r="D73" s="252"/>
      <c r="E73" s="216"/>
    </row>
    <row r="74" spans="1:8" s="195" customFormat="1" ht="15.75" customHeight="1" x14ac:dyDescent="0.25">
      <c r="A74" s="220" t="s">
        <v>656</v>
      </c>
      <c r="B74" s="221" t="s">
        <v>659</v>
      </c>
      <c r="C74" s="197" t="s">
        <v>816</v>
      </c>
      <c r="D74" s="252"/>
      <c r="E74" s="216"/>
      <c r="H74" s="194"/>
    </row>
    <row r="75" spans="1:8" s="195" customFormat="1" ht="15.75" customHeight="1" thickBot="1" x14ac:dyDescent="0.3">
      <c r="A75" s="283" t="s">
        <v>656</v>
      </c>
      <c r="B75" s="284" t="s">
        <v>655</v>
      </c>
      <c r="C75" s="285" t="s">
        <v>816</v>
      </c>
      <c r="D75" s="286"/>
      <c r="E75" s="216"/>
      <c r="H75" s="194"/>
    </row>
    <row r="76" spans="1:8" s="194" customFormat="1" ht="15.75" customHeight="1" x14ac:dyDescent="0.25">
      <c r="A76" s="217" t="s">
        <v>1025</v>
      </c>
      <c r="B76" s="218" t="s">
        <v>1061</v>
      </c>
      <c r="C76" s="196" t="s">
        <v>816</v>
      </c>
      <c r="D76" s="251"/>
      <c r="E76" s="216"/>
    </row>
    <row r="77" spans="1:8" s="194" customFormat="1" ht="15.75" x14ac:dyDescent="0.25">
      <c r="A77" s="220" t="s">
        <v>1025</v>
      </c>
      <c r="B77" s="221" t="s">
        <v>1059</v>
      </c>
      <c r="C77" s="197" t="s">
        <v>816</v>
      </c>
      <c r="D77" s="252"/>
      <c r="E77" s="216"/>
    </row>
    <row r="78" spans="1:8" s="195" customFormat="1" ht="15.75" customHeight="1" x14ac:dyDescent="0.25">
      <c r="A78" s="220" t="s">
        <v>1025</v>
      </c>
      <c r="B78" s="221" t="s">
        <v>1060</v>
      </c>
      <c r="C78" s="197" t="s">
        <v>816</v>
      </c>
      <c r="D78" s="252"/>
      <c r="E78" s="216"/>
      <c r="H78" s="194"/>
    </row>
    <row r="79" spans="1:8" s="194" customFormat="1" ht="15.75" customHeight="1" x14ac:dyDescent="0.25">
      <c r="A79" s="220" t="s">
        <v>1025</v>
      </c>
      <c r="B79" s="221" t="s">
        <v>1058</v>
      </c>
      <c r="C79" s="197" t="s">
        <v>816</v>
      </c>
      <c r="D79" s="252"/>
      <c r="E79" s="216"/>
    </row>
    <row r="80" spans="1:8" s="194" customFormat="1" ht="15.75" customHeight="1" thickBot="1" x14ac:dyDescent="0.3">
      <c r="A80" s="220" t="s">
        <v>1025</v>
      </c>
      <c r="B80" s="221" t="s">
        <v>746</v>
      </c>
      <c r="C80" s="232" t="s">
        <v>816</v>
      </c>
      <c r="D80" s="253"/>
      <c r="E80" s="216"/>
    </row>
    <row r="81" spans="1:8" s="195" customFormat="1" ht="15.75" customHeight="1" x14ac:dyDescent="0.25">
      <c r="A81" s="217" t="s">
        <v>1026</v>
      </c>
      <c r="B81" s="218" t="s">
        <v>1062</v>
      </c>
      <c r="C81" s="196" t="s">
        <v>816</v>
      </c>
      <c r="D81" s="251"/>
      <c r="E81" s="216"/>
      <c r="H81" s="194"/>
    </row>
    <row r="82" spans="1:8" s="195" customFormat="1" ht="15.75" customHeight="1" x14ac:dyDescent="0.25">
      <c r="A82" s="220" t="s">
        <v>1026</v>
      </c>
      <c r="B82" s="221" t="s">
        <v>1063</v>
      </c>
      <c r="C82" s="197" t="s">
        <v>816</v>
      </c>
      <c r="D82" s="252"/>
      <c r="E82" s="216"/>
      <c r="H82" s="194"/>
    </row>
    <row r="83" spans="1:8" s="195" customFormat="1" ht="15.75" customHeight="1" x14ac:dyDescent="0.25">
      <c r="A83" s="220" t="s">
        <v>1026</v>
      </c>
      <c r="B83" s="221" t="s">
        <v>646</v>
      </c>
      <c r="C83" s="197" t="s">
        <v>816</v>
      </c>
      <c r="D83" s="252"/>
      <c r="E83" s="216"/>
      <c r="H83" s="194"/>
    </row>
    <row r="84" spans="1:8" s="194" customFormat="1" ht="15.75" customHeight="1" x14ac:dyDescent="0.25">
      <c r="A84" s="220" t="s">
        <v>1026</v>
      </c>
      <c r="B84" s="221" t="s">
        <v>1138</v>
      </c>
      <c r="C84" s="197" t="s">
        <v>816</v>
      </c>
      <c r="D84" s="252"/>
      <c r="E84" s="216"/>
    </row>
    <row r="85" spans="1:8" s="195" customFormat="1" ht="15.75" customHeight="1" x14ac:dyDescent="0.25">
      <c r="A85" s="220" t="s">
        <v>1026</v>
      </c>
      <c r="B85" s="221" t="s">
        <v>1139</v>
      </c>
      <c r="C85" s="197" t="s">
        <v>816</v>
      </c>
      <c r="D85" s="252"/>
      <c r="E85" s="216"/>
      <c r="H85" s="194"/>
    </row>
    <row r="86" spans="1:8" s="194" customFormat="1" ht="15.75" customHeight="1" x14ac:dyDescent="0.25">
      <c r="A86" s="220" t="s">
        <v>1026</v>
      </c>
      <c r="B86" s="221" t="s">
        <v>609</v>
      </c>
      <c r="C86" s="197" t="s">
        <v>816</v>
      </c>
      <c r="D86" s="252"/>
      <c r="E86" s="216"/>
    </row>
    <row r="87" spans="1:8" s="194" customFormat="1" ht="15.75" customHeight="1" x14ac:dyDescent="0.25">
      <c r="A87" s="220" t="s">
        <v>1026</v>
      </c>
      <c r="B87" s="221" t="s">
        <v>602</v>
      </c>
      <c r="C87" s="197" t="s">
        <v>816</v>
      </c>
      <c r="D87" s="252"/>
      <c r="E87" s="216"/>
    </row>
    <row r="88" spans="1:8" s="194" customFormat="1" ht="15.75" customHeight="1" x14ac:dyDescent="0.25">
      <c r="A88" s="220" t="s">
        <v>1026</v>
      </c>
      <c r="B88" s="221" t="s">
        <v>597</v>
      </c>
      <c r="C88" s="197" t="s">
        <v>816</v>
      </c>
      <c r="D88" s="252"/>
      <c r="E88" s="216"/>
    </row>
    <row r="89" spans="1:8" s="194" customFormat="1" ht="15.75" customHeight="1" x14ac:dyDescent="0.25">
      <c r="A89" s="220" t="s">
        <v>1026</v>
      </c>
      <c r="B89" s="221" t="s">
        <v>591</v>
      </c>
      <c r="C89" s="197" t="s">
        <v>816</v>
      </c>
      <c r="D89" s="252"/>
      <c r="E89" s="216"/>
    </row>
    <row r="90" spans="1:8" s="194" customFormat="1" ht="15.75" customHeight="1" x14ac:dyDescent="0.25">
      <c r="A90" s="220" t="s">
        <v>1026</v>
      </c>
      <c r="B90" s="221" t="s">
        <v>586</v>
      </c>
      <c r="C90" s="197" t="s">
        <v>816</v>
      </c>
      <c r="D90" s="252"/>
      <c r="E90" s="216"/>
    </row>
    <row r="91" spans="1:8" ht="15.75" x14ac:dyDescent="0.25">
      <c r="A91" s="220" t="s">
        <v>1026</v>
      </c>
      <c r="B91" s="221" t="s">
        <v>575</v>
      </c>
      <c r="C91" s="197" t="s">
        <v>816</v>
      </c>
      <c r="D91" s="252"/>
      <c r="E91" s="216"/>
      <c r="H91" s="194"/>
    </row>
    <row r="92" spans="1:8" ht="15.75" x14ac:dyDescent="0.25">
      <c r="A92" s="220" t="s">
        <v>1026</v>
      </c>
      <c r="B92" s="221" t="s">
        <v>572</v>
      </c>
      <c r="C92" s="197" t="s">
        <v>816</v>
      </c>
      <c r="D92" s="252"/>
      <c r="E92" s="216"/>
      <c r="H92" s="194"/>
    </row>
    <row r="93" spans="1:8" ht="15.75" x14ac:dyDescent="0.25">
      <c r="A93" s="220" t="s">
        <v>1026</v>
      </c>
      <c r="B93" s="221" t="s">
        <v>567</v>
      </c>
      <c r="C93" s="197" t="s">
        <v>816</v>
      </c>
      <c r="D93" s="252"/>
      <c r="E93" s="216"/>
      <c r="H93" s="194"/>
    </row>
    <row r="94" spans="1:8" ht="15.75" x14ac:dyDescent="0.25">
      <c r="A94" s="220" t="s">
        <v>1026</v>
      </c>
      <c r="B94" s="221" t="s">
        <v>552</v>
      </c>
      <c r="C94" s="197" t="s">
        <v>816</v>
      </c>
      <c r="D94" s="252"/>
      <c r="E94" s="216"/>
      <c r="H94" s="194"/>
    </row>
    <row r="95" spans="1:8" ht="16.5" thickBot="1" x14ac:dyDescent="0.3">
      <c r="A95" s="224" t="s">
        <v>1026</v>
      </c>
      <c r="B95" s="225" t="s">
        <v>532</v>
      </c>
      <c r="C95" s="232" t="s">
        <v>816</v>
      </c>
      <c r="D95" s="253"/>
      <c r="E95" s="216"/>
      <c r="H95" s="194"/>
    </row>
    <row r="96" spans="1:8" ht="15.75" x14ac:dyDescent="0.25">
      <c r="A96" s="227"/>
      <c r="B96" s="227"/>
      <c r="C96" s="216"/>
      <c r="D96" s="216"/>
      <c r="E96" s="216"/>
      <c r="H96" s="194"/>
    </row>
    <row r="97" spans="1:5" ht="15.75" x14ac:dyDescent="0.25">
      <c r="A97" s="227"/>
      <c r="B97" s="227"/>
      <c r="C97" s="227"/>
      <c r="D97" s="227"/>
      <c r="E97" s="230" t="s">
        <v>847</v>
      </c>
    </row>
    <row r="98" spans="1:5" ht="15.75" x14ac:dyDescent="0.25">
      <c r="A98" s="227"/>
      <c r="B98" s="227"/>
      <c r="C98" s="227"/>
      <c r="D98" s="227"/>
      <c r="E98" s="231" t="s">
        <v>950</v>
      </c>
    </row>
    <row r="99" spans="1:5" ht="15.75" x14ac:dyDescent="0.25">
      <c r="A99" s="227"/>
      <c r="B99" s="227"/>
      <c r="C99" s="227"/>
      <c r="D99" s="227"/>
      <c r="E99" s="231" t="s">
        <v>975</v>
      </c>
    </row>
    <row r="100" spans="1:5" ht="15.75" x14ac:dyDescent="0.25">
      <c r="A100" s="227"/>
      <c r="B100" s="227"/>
      <c r="C100" s="227"/>
      <c r="D100" s="227"/>
      <c r="E100" s="231" t="s">
        <v>973</v>
      </c>
    </row>
    <row r="101" spans="1:5" ht="15.75" x14ac:dyDescent="0.25">
      <c r="A101" s="227"/>
      <c r="B101" s="227"/>
      <c r="C101" s="227"/>
      <c r="D101" s="227"/>
      <c r="E101" s="231" t="s">
        <v>974</v>
      </c>
    </row>
    <row r="102" spans="1:5" ht="15.75" x14ac:dyDescent="0.25">
      <c r="A102" s="227"/>
      <c r="B102" s="227"/>
      <c r="C102" s="227"/>
      <c r="D102" s="227"/>
      <c r="E102" s="231" t="s">
        <v>862</v>
      </c>
    </row>
  </sheetData>
  <mergeCells count="5">
    <mergeCell ref="A8:E8"/>
    <mergeCell ref="A54:E54"/>
    <mergeCell ref="A1:E1"/>
    <mergeCell ref="A2:E2"/>
    <mergeCell ref="A4:E4"/>
  </mergeCells>
  <hyperlinks>
    <hyperlink ref="C58" location="'Сопутствующая продукция'!B18" display="Прайс-лист" xr:uid="{00000000-0004-0000-0000-000000000000}"/>
    <hyperlink ref="C24" location="'Теплоизоляционная продукция'!B51" display="Прайс-лист" xr:uid="{00000000-0004-0000-0000-000002000000}"/>
    <hyperlink ref="C25" location="'Теплоизоляционная продукция'!B72" display="Прайс-лист" xr:uid="{00000000-0004-0000-0000-000003000000}"/>
    <hyperlink ref="C26" location="'Теплоизоляционная продукция'!B78" display="Прайс-лист" xr:uid="{00000000-0004-0000-0000-000004000000}"/>
    <hyperlink ref="C23" location="'Теплоизоляционная продукция'!B49" display="Прайс-лист" xr:uid="{00000000-0004-0000-0000-000005000000}"/>
    <hyperlink ref="C34" location="'Теплоизоляционная продукция'!B149" display="Прайс-лист" xr:uid="{00000000-0004-0000-0000-000008000000}"/>
    <hyperlink ref="C35" location="'Теплоизоляционная продукция'!B152" display="Прайс-лист" xr:uid="{00000000-0004-0000-0000-000009000000}"/>
    <hyperlink ref="C36" location="'Теплоизоляционная продукция'!B157" display="Прайс-лист" xr:uid="{00000000-0004-0000-0000-00000B000000}"/>
    <hyperlink ref="C37" location="'Теплоизоляционная продукция'!B163" display="Прайс-лист" xr:uid="{00000000-0004-0000-0000-00000C000000}"/>
    <hyperlink ref="C38" location="'Теплоизоляционная продукция'!B172" display="Прайс-лист" xr:uid="{00000000-0004-0000-0000-00000D000000}"/>
    <hyperlink ref="C39" location="'Теплоизоляционная продукция'!B178" display="Прайс-лист" xr:uid="{00000000-0004-0000-0000-00000E000000}"/>
    <hyperlink ref="C40" location="'Теплоизоляционная продукция'!B198" display="Прайс-лист" xr:uid="{00000000-0004-0000-0000-00000F000000}"/>
    <hyperlink ref="C41" location="'Теплоизоляционная продукция'!B203" display="Прайс-лист" xr:uid="{00000000-0004-0000-0000-000011000000}"/>
    <hyperlink ref="C45" location="'Теплоизоляционная продукция'!B208" display="Прайс-лист" xr:uid="{00000000-0004-0000-0000-000017000000}"/>
    <hyperlink ref="C12" location="'Теплоизоляционная продукция'!B19" display="Прайс-лист" xr:uid="{00000000-0004-0000-0000-000018000000}"/>
    <hyperlink ref="C13" location="'Теплоизоляционная продукция'!B21" display="Прайс-лист" xr:uid="{00000000-0004-0000-0000-000019000000}"/>
    <hyperlink ref="C15" location="'Теплоизоляционная продукция'!B27" display="Прайс-лист" xr:uid="{00000000-0004-0000-0000-00001A000000}"/>
    <hyperlink ref="C16" location="'Теплоизоляционная продукция'!B29" display="Прайс-лист" xr:uid="{00000000-0004-0000-0000-00001B000000}"/>
    <hyperlink ref="C17" location="'Теплоизоляционная продукция'!B31" display="Прайс-лист" xr:uid="{00000000-0004-0000-0000-00001C000000}"/>
    <hyperlink ref="C18" location="'Теплоизоляционная продукция'!B32" display="Прайс-лист" xr:uid="{00000000-0004-0000-0000-00001D000000}"/>
    <hyperlink ref="C19" location="'Теплоизоляционная продукция'!B35" display="Прайс-лист" xr:uid="{00000000-0004-0000-0000-00001E000000}"/>
    <hyperlink ref="C20" location="'Теплоизоляционная продукция'!B36" display="Прайс-лист" xr:uid="{00000000-0004-0000-0000-00001F000000}"/>
    <hyperlink ref="C21" location="'Теплоизоляционная продукция'!B39" display="Прайс-лист" xr:uid="{00000000-0004-0000-0000-000021000000}"/>
    <hyperlink ref="C22" location="'Теплоизоляционная продукция'!B47" display="Прайс-лист" xr:uid="{00000000-0004-0000-0000-000022000000}"/>
    <hyperlink ref="C33" location="'Теплоизоляционная продукция'!B145" display="Прайс-лист" xr:uid="{00000000-0004-0000-0000-000023000000}"/>
    <hyperlink ref="C28" location="'Теплоизоляционная продукция'!B106" display="Прайс-лист" xr:uid="{00000000-0004-0000-0000-000024000000}"/>
    <hyperlink ref="C29" location="'Теплоизоляционная продукция'!B111" display="Прайс-лист" xr:uid="{00000000-0004-0000-0000-000025000000}"/>
    <hyperlink ref="C30" location="'Теплоизоляционная продукция'!B119" display="Прайс-лист" xr:uid="{00000000-0004-0000-0000-000028000000}"/>
    <hyperlink ref="C31" location="'Теплоизоляционная продукция'!B128" display="Прайс-лист" xr:uid="{00000000-0004-0000-0000-000029000000}"/>
    <hyperlink ref="C32" location="'Теплоизоляционная продукция'!B135" display="Прайс-лист" xr:uid="{00000000-0004-0000-0000-00002A000000}"/>
    <hyperlink ref="C59" location="'Сопутствующая продукция'!B22" display="Прайс-лист" xr:uid="{00000000-0004-0000-0000-00002E000000}"/>
    <hyperlink ref="C60" location="'Сопутствующая продукция'!B25" display="Прайс-лист" xr:uid="{00000000-0004-0000-0000-00002F000000}"/>
    <hyperlink ref="C61" location="'Сопутствующая продукция'!B27" display="Прайс-лист" xr:uid="{00000000-0004-0000-0000-000030000000}"/>
    <hyperlink ref="C76" location="'Сопутствующая продукция'!B106" display="Прайс-лист" xr:uid="{00000000-0004-0000-0000-000031000000}"/>
    <hyperlink ref="C77" location="'Сопутствующая продукция'!B116" display="Прайс-лист" xr:uid="{00000000-0004-0000-0000-000032000000}"/>
    <hyperlink ref="C78" location="'Сопутствующая продукция'!B126" display="Прайс-лист" xr:uid="{00000000-0004-0000-0000-000033000000}"/>
    <hyperlink ref="C79" location="'Сопутствующая продукция'!B134" display="Прайс-лист" xr:uid="{00000000-0004-0000-0000-000034000000}"/>
    <hyperlink ref="C80" location="'Сопутствующая продукция'!B142" display="Прайс-лист" xr:uid="{00000000-0004-0000-0000-000035000000}"/>
    <hyperlink ref="C62" location="'Сопутствующая продукция'!B28" display="Прайс-лист" xr:uid="{00000000-0004-0000-0000-000036000000}"/>
    <hyperlink ref="C63" location="'Сопутствующая продукция'!B31" display="Прайс-лист" xr:uid="{00000000-0004-0000-0000-000037000000}"/>
    <hyperlink ref="C64" location="'Сопутствующая продукция'!B34" display="Прайс-лист" xr:uid="{00000000-0004-0000-0000-000038000000}"/>
    <hyperlink ref="C65" location="'Сопутствующая продукция'!B36" display="Прайс-лист" xr:uid="{00000000-0004-0000-0000-000039000000}"/>
    <hyperlink ref="C66" location="'Сопутствующая продукция'!B44" display="Прайс-лист" xr:uid="{00000000-0004-0000-0000-00003A000000}"/>
    <hyperlink ref="C67" location="'Сопутствующая продукция'!B37" display="Прайс-лист" xr:uid="{00000000-0004-0000-0000-00003B000000}"/>
    <hyperlink ref="C68" location="'Сопутствующая продукция'!B51" display="Прайс-лист" xr:uid="{00000000-0004-0000-0000-00003C000000}"/>
    <hyperlink ref="C69" location="'Сопутствующая продукция'!B67" display="Прайс-лист" xr:uid="{00000000-0004-0000-0000-00003D000000}"/>
    <hyperlink ref="C70" location="'Сопутствующая продукция'!B77" display="Прайс-лист" xr:uid="{00000000-0004-0000-0000-00003E000000}"/>
    <hyperlink ref="C72" location="'Сопутствующая продукция'!B92" display="Прайс-лист" xr:uid="{00000000-0004-0000-0000-00003F000000}"/>
    <hyperlink ref="C73" location="'Сопутствующая продукция'!B101" display="Прайс-лист" xr:uid="{00000000-0004-0000-0000-000041000000}"/>
    <hyperlink ref="C74" location="'Сопутствующая продукция'!B104" display="Прайс-лист" xr:uid="{00000000-0004-0000-0000-000042000000}"/>
    <hyperlink ref="C75" location="'Сопутствующая продукция'!B105" display="Прайс-лист" xr:uid="{00000000-0004-0000-0000-000044000000}"/>
    <hyperlink ref="C81" location="'Сопутствующая продукция'!B150" display="Прайс-лист" xr:uid="{00000000-0004-0000-0000-000045000000}"/>
    <hyperlink ref="C82" location="'Сопутствующая продукция'!B155" display="Прайс-лист" xr:uid="{00000000-0004-0000-0000-000046000000}"/>
    <hyperlink ref="C83" location="'Сопутствующая продукция'!B158" display="Прайс-лист" xr:uid="{00000000-0004-0000-0000-000047000000}"/>
    <hyperlink ref="C84" location="'Сопутствующая продукция'!B159" display="Прайс-лист" xr:uid="{00000000-0004-0000-0000-000048000000}"/>
    <hyperlink ref="C85" location="'Сопутствующая продукция'!B174" display="Прайс-лист" xr:uid="{00000000-0004-0000-0000-000049000000}"/>
    <hyperlink ref="C86" location="'Сопутствующая продукция'!B187" display="Прайс-лист" xr:uid="{00000000-0004-0000-0000-00004A000000}"/>
    <hyperlink ref="C87" location="'Сопутствующая продукция'!B194" display="Прайс-лист" xr:uid="{00000000-0004-0000-0000-00004B000000}"/>
    <hyperlink ref="C88" location="'Сопутствующая продукция'!B200" display="Прайс-лист" xr:uid="{00000000-0004-0000-0000-00004C000000}"/>
    <hyperlink ref="C89" location="'Сопутствующая продукция'!B204" display="Прайс-лист" xr:uid="{00000000-0004-0000-0000-00004D000000}"/>
    <hyperlink ref="C90" location="'Сопутствующая продукция'!B207" display="Прайс-лист" xr:uid="{00000000-0004-0000-0000-00004E000000}"/>
    <hyperlink ref="C91" location="'Сопутствующая продукция'!B209" display="Прайс-лист" xr:uid="{00000000-0004-0000-0000-00004F000000}"/>
    <hyperlink ref="C92" location="'Сопутствующая продукция'!B214" display="Прайс-лист" xr:uid="{00000000-0004-0000-0000-000050000000}"/>
    <hyperlink ref="C93" location="'Сопутствующая продукция'!B215" display="Прайс-лист" xr:uid="{00000000-0004-0000-0000-000051000000}"/>
    <hyperlink ref="C94" location="'Сопутствующая продукция'!B217" display="Прайс-лист" xr:uid="{00000000-0004-0000-0000-000052000000}"/>
    <hyperlink ref="C95" location="'Сопутствующая продукция'!B225" display="Прайс-лист" xr:uid="{00000000-0004-0000-0000-000053000000}"/>
    <hyperlink ref="E12" location="'Возможности пр-ва'!C12" display="Возможности производства" xr:uid="{00000000-0004-0000-0000-000054000000}"/>
    <hyperlink ref="E13" location="'Возможности пр-ва'!C13" display="Возможности производства" xr:uid="{00000000-0004-0000-0000-000055000000}"/>
    <hyperlink ref="E15" location="'Возможности пр-ва'!C16" display="Возможности производства" xr:uid="{00000000-0004-0000-0000-000056000000}"/>
    <hyperlink ref="E16" location="'Возможности пр-ва'!C17" display="Возможности производства" xr:uid="{00000000-0004-0000-0000-000057000000}"/>
    <hyperlink ref="E17" location="'Возможности пр-ва'!C18" display="Возможности производства" xr:uid="{00000000-0004-0000-0000-000058000000}"/>
    <hyperlink ref="E18" location="'Возможности пр-ва'!C19" display="Возможности производства" xr:uid="{00000000-0004-0000-0000-000059000000}"/>
    <hyperlink ref="E19" location="'Возможности пр-ва'!C20" display="Возможности производства" xr:uid="{00000000-0004-0000-0000-00005A000000}"/>
    <hyperlink ref="E20" location="'Возможности пр-ва'!C21" display="Возможности производства" xr:uid="{00000000-0004-0000-0000-00005B000000}"/>
    <hyperlink ref="E21" location="'Возможности пр-ва'!C23" display="Возможности производства" xr:uid="{00000000-0004-0000-0000-00005D000000}"/>
    <hyperlink ref="E22" location="'Возможности пр-ва'!C24" display="Возможности производства" xr:uid="{00000000-0004-0000-0000-00005E000000}"/>
    <hyperlink ref="E33" location="'Возможности пр-ва'!C53" display="Возможности производства" xr:uid="{00000000-0004-0000-0000-00005F000000}"/>
    <hyperlink ref="E28" location="'Возможности пр-ва'!C35" display="Возможности производства" xr:uid="{00000000-0004-0000-0000-000060000000}"/>
    <hyperlink ref="E29" location="'Возможности пр-ва'!C37" display="Возможности производства" xr:uid="{00000000-0004-0000-0000-000061000000}"/>
    <hyperlink ref="E30" location="'Возможности пр-ва'!C42" display="Возможности производства" xr:uid="{00000000-0004-0000-0000-000064000000}"/>
    <hyperlink ref="E31" location="'Возможности пр-ва'!C44" display="Возможности производства" xr:uid="{00000000-0004-0000-0000-000065000000}"/>
    <hyperlink ref="E32" location="'Возможности пр-ва'!C46" display="Возможности производства" xr:uid="{00000000-0004-0000-0000-000066000000}"/>
    <hyperlink ref="E24" location="'Возможности пр-ва'!C28" display="Возможности производства" xr:uid="{00000000-0004-0000-0000-00006B000000}"/>
    <hyperlink ref="E25" location="'Возможности пр-ва'!C30" display="Возможности производства" xr:uid="{00000000-0004-0000-0000-00006C000000}"/>
    <hyperlink ref="E26" location="'Возможности пр-ва'!C32" display="Возможности производства" xr:uid="{00000000-0004-0000-0000-00006D000000}"/>
    <hyperlink ref="E23" location="'Возможности пр-ва'!C25" display="Возможности производства" xr:uid="{00000000-0004-0000-0000-00006E000000}"/>
    <hyperlink ref="E34" location="'Возможности пр-ва'!C54" display="Возможности производства" xr:uid="{00000000-0004-0000-0000-000071000000}"/>
    <hyperlink ref="E35" location="'Возможности пр-ва'!C58" display="Возможности производства" xr:uid="{00000000-0004-0000-0000-000072000000}"/>
    <hyperlink ref="E36" location="'Возможности пр-ва'!C66" display="Возможности производства" xr:uid="{00000000-0004-0000-0000-000074000000}"/>
    <hyperlink ref="E37" location="'Возможности пр-ва'!C70" display="Возможности производства" xr:uid="{00000000-0004-0000-0000-000075000000}"/>
    <hyperlink ref="E38" location="'Возможности пр-ва'!C74" display="Возможности производства" xr:uid="{00000000-0004-0000-0000-000076000000}"/>
    <hyperlink ref="E39" location="'Возможности пр-ва'!C78" display="Возможности производства" xr:uid="{00000000-0004-0000-0000-000077000000}"/>
    <hyperlink ref="E40" location="'Возможности пр-ва'!C82" display="Возможности производства" xr:uid="{00000000-0004-0000-0000-000078000000}"/>
    <hyperlink ref="E41" location="'Возможности пр-ва'!C86" display="Возможности производства" xr:uid="{00000000-0004-0000-0000-00007A000000}"/>
    <hyperlink ref="E102" r:id="rId1" xr:uid="{00000000-0004-0000-0000-000080000000}"/>
    <hyperlink ref="D58" location="DIY!B58" display="DIY сегмент" xr:uid="{00000000-0004-0000-0000-000081000000}"/>
    <hyperlink ref="D59" location="DIY!B62" display="DIY сегмент" xr:uid="{00000000-0004-0000-0000-000082000000}"/>
    <hyperlink ref="D60" location="DIY!B65" display="DIY сегмент" xr:uid="{00000000-0004-0000-0000-000083000000}"/>
    <hyperlink ref="D61" location="DIY!B67" display="DIY сегмент" xr:uid="{00000000-0004-0000-0000-000084000000}"/>
    <hyperlink ref="D23" location="DIY!B37" display="DIY сегмент" xr:uid="{00000000-0004-0000-0000-000085000000}"/>
    <hyperlink ref="D21" location="DIY!B35" display="DIY сегмент" xr:uid="{00000000-0004-0000-0000-000086000000}"/>
    <hyperlink ref="D19" location="DIY!B33" display="DIY сегмент" xr:uid="{00000000-0004-0000-0000-000087000000}"/>
    <hyperlink ref="D18" location="DIY!B30" display="DIY сегмент" xr:uid="{00000000-0004-0000-0000-000088000000}"/>
    <hyperlink ref="D17" location="DIY!B29" display="DIY сегмент" xr:uid="{00000000-0004-0000-0000-000089000000}"/>
    <hyperlink ref="D16" location="DIY!B27" display="DIY сегмент" xr:uid="{00000000-0004-0000-0000-00008A000000}"/>
    <hyperlink ref="D15" location="DIY!B25" display="DIY сегмент" xr:uid="{00000000-0004-0000-0000-00008B000000}"/>
    <hyperlink ref="D12" location="DIY!B17" display="DIY сегмент" xr:uid="{00000000-0004-0000-0000-00008D000000}"/>
    <hyperlink ref="C50" location="'Теплоизоляционная продукция'!B229" display="Прайс-лист" xr:uid="{00000000-0004-0000-0000-00008E000000}"/>
    <hyperlink ref="C49" location="'Теплоизоляционная продукция'!B226" display="Прайс-лист" xr:uid="{00000000-0004-0000-0000-00008F000000}"/>
    <hyperlink ref="C48" location="'Теплоизоляционная продукция'!B222" display="Прайс-лист" xr:uid="{00000000-0004-0000-0000-000090000000}"/>
    <hyperlink ref="C47" location="'Теплоизоляционная продукция'!B218" display="Прайс-лист" xr:uid="{00000000-0004-0000-0000-000091000000}"/>
    <hyperlink ref="C46" location="'Теплоизоляционная продукция'!B213" display="Прайс-лист" xr:uid="{00000000-0004-0000-0000-000092000000}"/>
    <hyperlink ref="C71" location="'Сопутствующая продукция'!B86" display="Прайс-лист" xr:uid="{00000000-0004-0000-0000-000093000000}"/>
    <hyperlink ref="C27" location="'Теплоизоляционная продукция'!B101" display="Прайс-лист" xr:uid="{00000000-0004-0000-0000-000094000000}"/>
    <hyperlink ref="E27" location="'Возможности пр-ва'!C34" display="Возможности производства" xr:uid="{00000000-0004-0000-0000-000095000000}"/>
    <hyperlink ref="C14" location="'Теплоизоляционная продукция'!B25" display="Прайс-лист" xr:uid="{00000000-0004-0000-0000-000096000000}"/>
    <hyperlink ref="E14" location="'Возможности пр-ва'!C15" display="Возможности производства" xr:uid="{00000000-0004-0000-0000-000097000000}"/>
    <hyperlink ref="D14" location="DIY!B23" display="DIY сегмент" xr:uid="{00000000-0004-0000-0000-000098000000}"/>
    <hyperlink ref="D20" location="DIY!B34" display="DIY сегмент" xr:uid="{FCDFADF6-8FC4-4056-9B75-0BAA30878AEA}"/>
    <hyperlink ref="D13" location="DIY!B19" display="DIY сегмент" xr:uid="{00000000-0004-0000-0000-00008C000000}"/>
    <hyperlink ref="A21:XFD21" location="DIY!B36" display="2. Звукоизоляция" xr:uid="{1BFCC272-DE4B-410E-904E-D3234EBE528E}"/>
  </hyperlinks>
  <pageMargins left="0.7" right="0.7" top="0.75" bottom="0.75" header="0.3" footer="0.3"/>
  <pageSetup paperSize="9" scale="38" orientation="portrait" r:id="rId2"/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105"/>
  <sheetViews>
    <sheetView view="pageBreakPreview" zoomScale="90" zoomScaleNormal="70" zoomScaleSheetLayoutView="90" workbookViewId="0">
      <pane xSplit="7" ySplit="16" topLeftCell="H17" activePane="bottomRight" state="frozen"/>
      <selection activeCell="G507" sqref="G507"/>
      <selection pane="topRight" activeCell="G507" sqref="G507"/>
      <selection pane="bottomLeft" activeCell="G507" sqref="G507"/>
      <selection pane="bottomRight" activeCell="H7" sqref="H7"/>
    </sheetView>
  </sheetViews>
  <sheetFormatPr defaultColWidth="9.140625" defaultRowHeight="15" outlineLevelCol="1" x14ac:dyDescent="0.25"/>
  <cols>
    <col min="1" max="1" width="57.7109375" style="1" hidden="1" customWidth="1" outlineLevel="1"/>
    <col min="2" max="2" width="44.7109375" style="1" hidden="1" customWidth="1" outlineLevel="1"/>
    <col min="3" max="3" width="11.28515625" style="1" customWidth="1" collapsed="1"/>
    <col min="4" max="5" width="10.5703125" style="1" hidden="1" customWidth="1" outlineLevel="1"/>
    <col min="6" max="6" width="18.140625" style="1" customWidth="1" collapsed="1"/>
    <col min="7" max="7" width="12.28515625" style="1" customWidth="1"/>
    <col min="8" max="8" width="73.85546875" style="1" customWidth="1"/>
    <col min="9" max="9" width="12.5703125" style="7" customWidth="1"/>
    <col min="10" max="13" width="7.5703125" style="1" hidden="1" customWidth="1" outlineLevel="1"/>
    <col min="14" max="14" width="11.28515625" style="1" customWidth="1" collapsed="1"/>
    <col min="15" max="15" width="12.28515625" style="2" customWidth="1"/>
    <col min="16" max="16" width="12.28515625" style="5" customWidth="1"/>
    <col min="17" max="17" width="12.28515625" style="2" customWidth="1"/>
    <col min="18" max="18" width="15.5703125" style="6" hidden="1" customWidth="1" outlineLevel="1"/>
    <col min="19" max="19" width="8.85546875" style="6" hidden="1" customWidth="1" outlineLevel="1"/>
    <col min="20" max="20" width="15.5703125" style="6" hidden="1" customWidth="1" outlineLevel="1"/>
    <col min="21" max="21" width="12.28515625" style="2" hidden="1" customWidth="1" outlineLevel="1"/>
    <col min="22" max="22" width="17" style="5" hidden="1" customWidth="1" outlineLevel="1"/>
    <col min="23" max="23" width="11.5703125" style="2" hidden="1" customWidth="1" outlineLevel="1"/>
    <col min="24" max="24" width="15" style="2" hidden="1" customWidth="1" outlineLevel="1"/>
    <col min="25" max="25" width="13.140625" style="4" hidden="1" customWidth="1" outlineLevel="1"/>
    <col min="26" max="26" width="13" style="6" hidden="1" customWidth="1" outlineLevel="1"/>
    <col min="27" max="27" width="15.5703125" style="6" hidden="1" customWidth="1" outlineLevel="1"/>
    <col min="28" max="28" width="15.5703125" style="2" hidden="1" customWidth="1" outlineLevel="1"/>
    <col min="29" max="29" width="15.5703125" style="5" hidden="1" customWidth="1" outlineLevel="1"/>
    <col min="30" max="30" width="15.5703125" style="2" hidden="1" customWidth="1" outlineLevel="1"/>
    <col min="31" max="31" width="10" style="1" customWidth="1" collapsed="1"/>
    <col min="32" max="32" width="10.28515625" style="4" customWidth="1"/>
    <col min="33" max="33" width="9.85546875" style="4" customWidth="1"/>
    <col min="34" max="34" width="11.28515625" style="4" hidden="1" customWidth="1" outlineLevel="1"/>
    <col min="35" max="35" width="11.7109375" style="5" hidden="1" customWidth="1" outlineLevel="1"/>
    <col min="36" max="36" width="11.28515625" style="4" hidden="1" customWidth="1" outlineLevel="1"/>
    <col min="37" max="38" width="19.7109375" style="3" hidden="1" customWidth="1" outlineLevel="1"/>
    <col min="39" max="39" width="15.42578125" style="2" customWidth="1" collapsed="1"/>
    <col min="40" max="43" width="15.42578125" style="2" customWidth="1"/>
    <col min="44" max="44" width="6.5703125" style="1" bestFit="1" customWidth="1"/>
    <col min="45" max="45" width="7.7109375" style="1" hidden="1" customWidth="1"/>
    <col min="46" max="46" width="10.85546875" style="1" hidden="1" customWidth="1"/>
    <col min="47" max="47" width="9.85546875" style="1" hidden="1" customWidth="1"/>
    <col min="48" max="48" width="8.7109375" style="1" hidden="1" customWidth="1"/>
    <col min="49" max="49" width="6.5703125" style="1" bestFit="1" customWidth="1"/>
    <col min="50" max="16384" width="9.140625" style="1"/>
  </cols>
  <sheetData>
    <row r="1" spans="1:49" ht="23.25" x14ac:dyDescent="0.35">
      <c r="A1" s="558" t="s">
        <v>864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442"/>
    </row>
    <row r="2" spans="1:49" ht="23.25" x14ac:dyDescent="0.35">
      <c r="A2" s="558" t="s">
        <v>526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442"/>
    </row>
    <row r="3" spans="1:49" ht="12.75" customHeigh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9" ht="18.75" x14ac:dyDescent="0.25">
      <c r="A4" s="554" t="str">
        <f>Оглавление!A4</f>
        <v xml:space="preserve"> от 1 апреля 2022 года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441"/>
    </row>
    <row r="5" spans="1:49" ht="12.7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6"/>
      <c r="S5" s="146"/>
      <c r="T5" s="146"/>
      <c r="U5" s="141"/>
      <c r="V5" s="144"/>
      <c r="W5" s="141"/>
      <c r="X5" s="141"/>
      <c r="Y5" s="143"/>
      <c r="Z5" s="146"/>
      <c r="AA5" s="146"/>
      <c r="AB5" s="141"/>
      <c r="AC5" s="144"/>
      <c r="AD5" s="141"/>
      <c r="AE5" s="145"/>
      <c r="AF5" s="143"/>
      <c r="AG5" s="143"/>
      <c r="AH5" s="143"/>
      <c r="AI5" s="144"/>
      <c r="AJ5" s="143"/>
      <c r="AK5" s="142"/>
      <c r="AL5" s="142"/>
      <c r="AM5" s="141"/>
      <c r="AN5" s="141"/>
      <c r="AO5" s="141"/>
      <c r="AP5" s="141"/>
      <c r="AQ5" s="141"/>
    </row>
    <row r="6" spans="1:49" x14ac:dyDescent="0.25">
      <c r="A6" s="140" t="s">
        <v>525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6"/>
      <c r="S6" s="146"/>
      <c r="T6" s="146"/>
      <c r="U6" s="141"/>
      <c r="V6" s="144"/>
      <c r="W6" s="141"/>
      <c r="X6" s="141"/>
      <c r="Y6" s="143"/>
      <c r="Z6" s="146"/>
      <c r="AA6" s="146"/>
      <c r="AB6" s="141"/>
      <c r="AC6" s="144"/>
      <c r="AD6" s="141"/>
      <c r="AE6" s="145"/>
      <c r="AF6" s="143"/>
      <c r="AG6" s="143"/>
      <c r="AH6" s="143"/>
      <c r="AI6" s="144"/>
      <c r="AJ6" s="143"/>
      <c r="AK6" s="142"/>
      <c r="AL6" s="142"/>
      <c r="AM6" s="141"/>
      <c r="AN6" s="141"/>
      <c r="AO6" s="141"/>
      <c r="AP6" s="141"/>
      <c r="AQ6" s="141"/>
    </row>
    <row r="7" spans="1:49" ht="15.75" thickBot="1" x14ac:dyDescent="0.3">
      <c r="A7" s="147" t="s">
        <v>524</v>
      </c>
      <c r="B7" s="145"/>
      <c r="C7" s="145"/>
      <c r="D7" s="145"/>
      <c r="E7" s="145"/>
      <c r="F7" s="145"/>
      <c r="G7" s="145"/>
      <c r="H7" s="147"/>
      <c r="I7" s="147"/>
      <c r="J7" s="145"/>
      <c r="K7" s="145"/>
      <c r="L7" s="145"/>
      <c r="M7" s="145"/>
      <c r="N7" s="145"/>
      <c r="O7" s="141"/>
      <c r="P7" s="144"/>
      <c r="Q7" s="141"/>
      <c r="R7" s="146"/>
      <c r="S7" s="146"/>
      <c r="T7" s="146"/>
      <c r="U7" s="141"/>
      <c r="V7" s="144"/>
      <c r="W7" s="141"/>
      <c r="X7" s="141"/>
      <c r="Y7" s="143"/>
      <c r="Z7" s="146"/>
      <c r="AA7" s="146"/>
      <c r="AB7" s="141"/>
      <c r="AC7" s="144"/>
      <c r="AD7" s="141"/>
      <c r="AE7" s="145"/>
      <c r="AF7" s="143"/>
      <c r="AG7" s="143"/>
      <c r="AH7" s="143"/>
      <c r="AI7" s="144"/>
      <c r="AJ7" s="143"/>
      <c r="AK7" s="142"/>
      <c r="AL7" s="142"/>
      <c r="AM7" s="141"/>
      <c r="AN7" s="141"/>
      <c r="AO7" s="141"/>
      <c r="AP7" s="141"/>
      <c r="AQ7" s="141"/>
    </row>
    <row r="8" spans="1:49" ht="15.75" thickBot="1" x14ac:dyDescent="0.3">
      <c r="A8" s="147" t="s">
        <v>522</v>
      </c>
      <c r="B8" s="145"/>
      <c r="C8" s="145"/>
      <c r="D8" s="145"/>
      <c r="E8" s="145"/>
      <c r="F8" s="145"/>
      <c r="G8" s="145"/>
      <c r="H8" s="147"/>
      <c r="I8" s="147"/>
      <c r="J8" s="145"/>
      <c r="K8" s="145"/>
      <c r="L8" s="145"/>
      <c r="M8" s="145"/>
      <c r="N8" s="145"/>
      <c r="O8" s="141"/>
      <c r="P8" s="144"/>
      <c r="Q8" s="141"/>
      <c r="R8" s="146"/>
      <c r="S8" s="146"/>
      <c r="T8" s="146"/>
      <c r="U8" s="141"/>
      <c r="V8" s="144"/>
      <c r="W8" s="141"/>
      <c r="X8" s="141"/>
      <c r="Y8" s="143"/>
      <c r="Z8" s="146"/>
      <c r="AA8" s="146"/>
      <c r="AB8" s="141"/>
      <c r="AC8" s="144"/>
      <c r="AD8" s="141"/>
      <c r="AE8" s="145"/>
      <c r="AF8" s="143"/>
      <c r="AG8" s="143"/>
      <c r="AH8" s="143"/>
      <c r="AI8" s="144"/>
      <c r="AJ8" s="143"/>
      <c r="AK8" s="142"/>
      <c r="AL8" s="142"/>
      <c r="AM8" s="141"/>
      <c r="AN8" s="141"/>
      <c r="AO8" s="141"/>
      <c r="AP8" s="177" t="s">
        <v>523</v>
      </c>
      <c r="AQ8" s="431"/>
    </row>
    <row r="9" spans="1:49" x14ac:dyDescent="0.25">
      <c r="A9" s="147" t="s">
        <v>521</v>
      </c>
      <c r="B9" s="145"/>
      <c r="C9" s="145"/>
      <c r="D9" s="145"/>
      <c r="E9" s="145"/>
      <c r="F9" s="145"/>
      <c r="G9" s="145"/>
      <c r="H9" s="147"/>
      <c r="I9" s="147"/>
      <c r="J9" s="145"/>
      <c r="K9" s="145"/>
      <c r="L9" s="145"/>
      <c r="M9" s="145"/>
      <c r="N9" s="145"/>
      <c r="O9" s="141"/>
      <c r="P9" s="144"/>
      <c r="Q9" s="141"/>
      <c r="R9" s="146"/>
      <c r="S9" s="146"/>
      <c r="T9" s="146"/>
      <c r="U9" s="141"/>
      <c r="V9" s="144"/>
      <c r="W9" s="141"/>
      <c r="X9" s="141"/>
      <c r="Y9" s="143"/>
      <c r="Z9" s="146"/>
      <c r="AA9" s="146"/>
      <c r="AB9" s="141"/>
      <c r="AC9" s="144"/>
      <c r="AD9" s="141"/>
      <c r="AE9" s="145"/>
      <c r="AF9" s="143"/>
      <c r="AG9" s="143"/>
      <c r="AH9" s="143"/>
      <c r="AI9" s="144"/>
      <c r="AJ9" s="143"/>
      <c r="AK9" s="142"/>
      <c r="AL9" s="142"/>
      <c r="AM9" s="141"/>
      <c r="AN9" s="141"/>
      <c r="AO9" s="174" t="s">
        <v>879</v>
      </c>
      <c r="AP9" s="176">
        <v>0</v>
      </c>
      <c r="AQ9" s="432"/>
    </row>
    <row r="10" spans="1:49" x14ac:dyDescent="0.25">
      <c r="A10" s="399" t="s">
        <v>1217</v>
      </c>
      <c r="B10" s="400"/>
      <c r="C10" s="400"/>
      <c r="D10" s="400"/>
      <c r="E10" s="400"/>
      <c r="F10" s="400"/>
      <c r="G10" s="400"/>
      <c r="H10" s="399"/>
      <c r="I10" s="399"/>
      <c r="J10" s="400"/>
      <c r="K10" s="400"/>
      <c r="L10" s="400"/>
      <c r="M10" s="400"/>
      <c r="N10" s="400"/>
      <c r="O10" s="141"/>
      <c r="P10" s="144"/>
      <c r="Q10" s="141"/>
      <c r="R10" s="146"/>
      <c r="S10" s="146"/>
      <c r="T10" s="146"/>
      <c r="U10" s="141"/>
      <c r="V10" s="144"/>
      <c r="W10" s="141"/>
      <c r="X10" s="141"/>
      <c r="Y10" s="143"/>
      <c r="Z10" s="146"/>
      <c r="AA10" s="146"/>
      <c r="AB10" s="141"/>
      <c r="AC10" s="144"/>
      <c r="AD10" s="141"/>
      <c r="AE10" s="145"/>
      <c r="AF10" s="143"/>
      <c r="AG10" s="143"/>
      <c r="AH10" s="143"/>
      <c r="AI10" s="144"/>
      <c r="AJ10" s="143"/>
      <c r="AK10" s="142"/>
      <c r="AL10" s="142"/>
      <c r="AM10" s="141"/>
      <c r="AN10" s="141"/>
      <c r="AO10" s="174" t="s">
        <v>873</v>
      </c>
      <c r="AP10" s="175">
        <v>0</v>
      </c>
      <c r="AQ10" s="432"/>
    </row>
    <row r="11" spans="1:49" x14ac:dyDescent="0.25">
      <c r="A11" s="406" t="s">
        <v>1218</v>
      </c>
      <c r="B11" s="406"/>
      <c r="C11" s="407"/>
      <c r="D11" s="407"/>
      <c r="E11" s="407"/>
      <c r="F11" s="407"/>
      <c r="G11" s="407"/>
      <c r="H11" s="407"/>
      <c r="I11" s="406"/>
      <c r="J11" s="407"/>
      <c r="K11" s="407"/>
      <c r="L11" s="407"/>
      <c r="M11" s="407"/>
      <c r="N11" s="407"/>
      <c r="O11" s="141"/>
      <c r="P11" s="144"/>
      <c r="Q11" s="141"/>
      <c r="R11" s="146"/>
      <c r="S11" s="146"/>
      <c r="T11" s="146"/>
      <c r="U11" s="141"/>
      <c r="V11" s="144"/>
      <c r="W11" s="141"/>
      <c r="X11" s="141"/>
      <c r="Y11" s="143"/>
      <c r="Z11" s="146"/>
      <c r="AA11" s="146"/>
      <c r="AB11" s="141"/>
      <c r="AC11" s="144"/>
      <c r="AD11" s="141"/>
      <c r="AE11" s="145"/>
      <c r="AF11" s="143"/>
      <c r="AG11" s="143"/>
      <c r="AH11" s="143"/>
      <c r="AI11" s="144"/>
      <c r="AJ11" s="143"/>
      <c r="AK11" s="142"/>
      <c r="AL11" s="142"/>
      <c r="AM11" s="141"/>
      <c r="AN11" s="141"/>
      <c r="AO11" s="174" t="s">
        <v>874</v>
      </c>
      <c r="AP11" s="175">
        <v>0</v>
      </c>
      <c r="AQ11" s="432"/>
    </row>
    <row r="12" spans="1:49" x14ac:dyDescent="0.25">
      <c r="A12" s="147" t="s">
        <v>1219</v>
      </c>
      <c r="B12" s="145"/>
      <c r="C12" s="145"/>
      <c r="D12" s="145"/>
      <c r="E12" s="145"/>
      <c r="F12" s="145"/>
      <c r="G12" s="145"/>
      <c r="H12" s="147"/>
      <c r="I12" s="147"/>
      <c r="J12" s="145"/>
      <c r="K12" s="145"/>
      <c r="L12" s="145"/>
      <c r="M12" s="145"/>
      <c r="N12" s="145"/>
      <c r="O12" s="141"/>
      <c r="P12" s="144"/>
      <c r="Q12" s="141"/>
      <c r="R12" s="146"/>
      <c r="S12" s="146"/>
      <c r="T12" s="146"/>
      <c r="U12" s="141"/>
      <c r="V12" s="144"/>
      <c r="W12" s="141"/>
      <c r="X12" s="141"/>
      <c r="Y12" s="143"/>
      <c r="Z12" s="146"/>
      <c r="AA12" s="146"/>
      <c r="AB12" s="141"/>
      <c r="AC12" s="144"/>
      <c r="AD12" s="141"/>
      <c r="AE12" s="145"/>
      <c r="AF12" s="143"/>
      <c r="AG12" s="143"/>
      <c r="AH12" s="143"/>
      <c r="AI12" s="144"/>
      <c r="AJ12" s="143"/>
      <c r="AK12" s="142"/>
      <c r="AL12" s="142"/>
      <c r="AM12" s="141"/>
      <c r="AN12" s="141"/>
      <c r="AO12" s="174" t="s">
        <v>880</v>
      </c>
      <c r="AP12" s="175">
        <v>0</v>
      </c>
      <c r="AQ12" s="432"/>
    </row>
    <row r="13" spans="1:49" ht="15.75" thickBot="1" x14ac:dyDescent="0.3">
      <c r="A13" s="147" t="s">
        <v>1220</v>
      </c>
      <c r="B13" s="145"/>
      <c r="C13" s="145"/>
      <c r="D13" s="145"/>
      <c r="E13" s="145"/>
      <c r="F13" s="145"/>
      <c r="G13" s="145"/>
      <c r="H13" s="147"/>
      <c r="I13" s="147"/>
      <c r="J13" s="145"/>
      <c r="K13" s="145"/>
      <c r="L13" s="145"/>
      <c r="M13" s="145"/>
      <c r="N13" s="145"/>
      <c r="O13" s="141"/>
      <c r="P13" s="144"/>
      <c r="Q13" s="141"/>
      <c r="R13" s="146"/>
      <c r="S13" s="146"/>
      <c r="T13" s="146"/>
      <c r="U13" s="141"/>
      <c r="V13" s="144"/>
      <c r="W13" s="141"/>
      <c r="X13" s="141"/>
      <c r="Y13" s="143"/>
      <c r="Z13" s="146"/>
      <c r="AA13" s="146"/>
      <c r="AB13" s="141"/>
      <c r="AC13" s="144"/>
      <c r="AD13" s="141"/>
      <c r="AE13" s="145"/>
      <c r="AF13" s="143"/>
      <c r="AG13" s="143"/>
      <c r="AH13" s="143"/>
      <c r="AI13" s="144"/>
      <c r="AJ13" s="143"/>
      <c r="AK13" s="142"/>
      <c r="AL13" s="142"/>
      <c r="AM13" s="141"/>
      <c r="AN13" s="141"/>
      <c r="AO13" s="174" t="s">
        <v>878</v>
      </c>
      <c r="AP13" s="173">
        <v>0</v>
      </c>
      <c r="AQ13" s="432"/>
    </row>
    <row r="14" spans="1:49" ht="15.75" thickBot="1" x14ac:dyDescent="0.3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9" s="108" customFormat="1" ht="15.75" thickBot="1" x14ac:dyDescent="0.3">
      <c r="A15" s="138"/>
      <c r="B15" s="138"/>
      <c r="C15" s="138"/>
      <c r="D15" s="138"/>
      <c r="E15" s="138"/>
      <c r="F15" s="138"/>
      <c r="G15" s="138"/>
      <c r="H15" s="138"/>
      <c r="I15" s="140"/>
      <c r="J15" s="559" t="s">
        <v>1247</v>
      </c>
      <c r="K15" s="560"/>
      <c r="L15" s="560"/>
      <c r="M15" s="561"/>
      <c r="N15" s="562" t="s">
        <v>132</v>
      </c>
      <c r="O15" s="563"/>
      <c r="P15" s="563"/>
      <c r="Q15" s="564"/>
      <c r="R15" s="565" t="s">
        <v>131</v>
      </c>
      <c r="S15" s="566"/>
      <c r="T15" s="566"/>
      <c r="U15" s="566"/>
      <c r="V15" s="566"/>
      <c r="W15" s="566"/>
      <c r="X15" s="566"/>
      <c r="Y15" s="567"/>
      <c r="Z15" s="568" t="s">
        <v>520</v>
      </c>
      <c r="AA15" s="569"/>
      <c r="AB15" s="569"/>
      <c r="AC15" s="569"/>
      <c r="AD15" s="570"/>
      <c r="AE15" s="571" t="s">
        <v>129</v>
      </c>
      <c r="AF15" s="572"/>
      <c r="AG15" s="572"/>
      <c r="AH15" s="572"/>
      <c r="AI15" s="572"/>
      <c r="AJ15" s="573"/>
      <c r="AK15" s="139"/>
      <c r="AL15" s="139"/>
      <c r="AM15" s="555" t="s">
        <v>1306</v>
      </c>
      <c r="AN15" s="556"/>
      <c r="AO15" s="556"/>
      <c r="AP15" s="557"/>
      <c r="AQ15" s="433"/>
    </row>
    <row r="16" spans="1:49" s="108" customFormat="1" ht="30.75" thickBot="1" x14ac:dyDescent="0.3">
      <c r="A16" s="137" t="s">
        <v>128</v>
      </c>
      <c r="B16" s="136" t="s">
        <v>127</v>
      </c>
      <c r="C16" s="136" t="s">
        <v>125</v>
      </c>
      <c r="D16" s="136" t="s">
        <v>124</v>
      </c>
      <c r="E16" s="136" t="s">
        <v>123</v>
      </c>
      <c r="F16" s="136" t="s">
        <v>122</v>
      </c>
      <c r="G16" s="136" t="s">
        <v>121</v>
      </c>
      <c r="H16" s="136" t="s">
        <v>120</v>
      </c>
      <c r="I16" s="135" t="s">
        <v>119</v>
      </c>
      <c r="J16" s="133" t="s">
        <v>117</v>
      </c>
      <c r="K16" s="132" t="s">
        <v>116</v>
      </c>
      <c r="L16" s="132" t="s">
        <v>115</v>
      </c>
      <c r="M16" s="131" t="s">
        <v>114</v>
      </c>
      <c r="N16" s="130" t="s">
        <v>113</v>
      </c>
      <c r="O16" s="122" t="s">
        <v>112</v>
      </c>
      <c r="P16" s="121" t="s">
        <v>111</v>
      </c>
      <c r="Q16" s="120" t="s">
        <v>110</v>
      </c>
      <c r="R16" s="129" t="s">
        <v>109</v>
      </c>
      <c r="S16" s="128" t="s">
        <v>108</v>
      </c>
      <c r="T16" s="128" t="s">
        <v>107</v>
      </c>
      <c r="U16" s="126" t="s">
        <v>106</v>
      </c>
      <c r="V16" s="127" t="s">
        <v>105</v>
      </c>
      <c r="W16" s="126" t="s">
        <v>104</v>
      </c>
      <c r="X16" s="126" t="s">
        <v>103</v>
      </c>
      <c r="Y16" s="125" t="s">
        <v>102</v>
      </c>
      <c r="Z16" s="124" t="s">
        <v>101</v>
      </c>
      <c r="AA16" s="123" t="s">
        <v>100</v>
      </c>
      <c r="AB16" s="122" t="s">
        <v>99</v>
      </c>
      <c r="AC16" s="121" t="s">
        <v>98</v>
      </c>
      <c r="AD16" s="120" t="s">
        <v>97</v>
      </c>
      <c r="AE16" s="119" t="s">
        <v>96</v>
      </c>
      <c r="AF16" s="118" t="s">
        <v>95</v>
      </c>
      <c r="AG16" s="118" t="s">
        <v>94</v>
      </c>
      <c r="AH16" s="118" t="s">
        <v>93</v>
      </c>
      <c r="AI16" s="117" t="s">
        <v>92</v>
      </c>
      <c r="AJ16" s="116" t="s">
        <v>91</v>
      </c>
      <c r="AK16" s="115" t="s">
        <v>90</v>
      </c>
      <c r="AL16" s="114" t="s">
        <v>89</v>
      </c>
      <c r="AM16" s="113" t="s">
        <v>519</v>
      </c>
      <c r="AN16" s="112" t="s">
        <v>518</v>
      </c>
      <c r="AO16" s="111" t="s">
        <v>516</v>
      </c>
      <c r="AP16" s="110" t="s">
        <v>517</v>
      </c>
      <c r="AQ16" s="434"/>
      <c r="AS16" s="280" t="s">
        <v>121</v>
      </c>
      <c r="AT16" s="280" t="s">
        <v>118</v>
      </c>
      <c r="AU16" s="281" t="s">
        <v>516</v>
      </c>
      <c r="AV16" s="281" t="s">
        <v>1255</v>
      </c>
      <c r="AW16" s="1"/>
    </row>
    <row r="17" spans="1:49" x14ac:dyDescent="0.25">
      <c r="A17" s="282" t="s">
        <v>1014</v>
      </c>
      <c r="B17" s="70" t="s">
        <v>511</v>
      </c>
      <c r="C17" s="71">
        <v>50</v>
      </c>
      <c r="D17" s="71">
        <v>1000</v>
      </c>
      <c r="E17" s="71">
        <v>600</v>
      </c>
      <c r="F17" s="70" t="str">
        <f t="shared" ref="F17:F33" si="0">D17&amp;"x"&amp;E17&amp;"x"&amp;C17</f>
        <v>1000x600x50</v>
      </c>
      <c r="G17" s="152" t="s">
        <v>1263</v>
      </c>
      <c r="H17" s="68" t="s">
        <v>1168</v>
      </c>
      <c r="I17" s="67" t="s">
        <v>109</v>
      </c>
      <c r="J17" s="65" t="s">
        <v>2</v>
      </c>
      <c r="K17" s="64" t="s">
        <v>2</v>
      </c>
      <c r="L17" s="412" t="s">
        <v>134</v>
      </c>
      <c r="M17" s="63" t="s">
        <v>2</v>
      </c>
      <c r="N17" s="62">
        <v>10</v>
      </c>
      <c r="O17" s="55">
        <f t="shared" ref="O17:O33" si="1">N17*D17*E17/1000000</f>
        <v>6</v>
      </c>
      <c r="P17" s="54">
        <f t="shared" ref="P17:P33" si="2">O17*C17/1000</f>
        <v>0.3</v>
      </c>
      <c r="Q17" s="53">
        <f t="shared" ref="Q17:Q38" si="3">P17*AT17</f>
        <v>11.1</v>
      </c>
      <c r="R17" s="57">
        <v>20</v>
      </c>
      <c r="S17" s="59">
        <v>4</v>
      </c>
      <c r="T17" s="162">
        <f>R17*N17</f>
        <v>200</v>
      </c>
      <c r="U17" s="55">
        <f>O17*R17</f>
        <v>120</v>
      </c>
      <c r="V17" s="54">
        <f>P17*R17</f>
        <v>6</v>
      </c>
      <c r="W17" s="55">
        <f t="shared" ref="W17:W38" si="4">AT17*V17</f>
        <v>222</v>
      </c>
      <c r="X17" s="55" t="s">
        <v>164</v>
      </c>
      <c r="Y17" s="165">
        <f>R17/S17*N17*C17+140</f>
        <v>2640</v>
      </c>
      <c r="Z17" s="150">
        <v>260</v>
      </c>
      <c r="AA17" s="59">
        <v>13</v>
      </c>
      <c r="AB17" s="55">
        <f t="shared" ref="AB17:AD33" si="5">IF($AA17="--",$Z17*O17,$AA17*U17)</f>
        <v>1560</v>
      </c>
      <c r="AC17" s="54">
        <f t="shared" si="5"/>
        <v>78</v>
      </c>
      <c r="AD17" s="53">
        <f t="shared" si="5"/>
        <v>2886</v>
      </c>
      <c r="AE17" s="52" t="s">
        <v>1245</v>
      </c>
      <c r="AF17" s="51">
        <v>1</v>
      </c>
      <c r="AG17" s="160" t="s">
        <v>137</v>
      </c>
      <c r="AH17" s="49">
        <f t="shared" ref="AH17:AH38" si="6">IF(AG17="пач.",AF17*O17,AF17*U17)</f>
        <v>120</v>
      </c>
      <c r="AI17" s="48">
        <f t="shared" ref="AI17:AI38" si="7">IF(AG17="пач.",AF17*P17,AF17*V17)</f>
        <v>6</v>
      </c>
      <c r="AJ17" s="47">
        <f t="shared" ref="AJ17:AJ38" si="8">IF(AG17="пач.",AF17*Q17,AF17*W17)</f>
        <v>222</v>
      </c>
      <c r="AK17" s="46" t="s">
        <v>515</v>
      </c>
      <c r="AL17" s="45" t="s">
        <v>514</v>
      </c>
      <c r="AM17" s="44">
        <f>ROUND(AO17*C17/1000,2)</f>
        <v>239</v>
      </c>
      <c r="AN17" s="43">
        <f>ROUND(AM17*1.2,2)</f>
        <v>286.8</v>
      </c>
      <c r="AO17" s="42">
        <f>ROUND(AU17*(1-$AP$9),2)</f>
        <v>4780</v>
      </c>
      <c r="AP17" s="41">
        <f t="shared" ref="AP17:AP28" si="9">ROUND(AO17*1.2,2)</f>
        <v>5736</v>
      </c>
      <c r="AQ17" s="435"/>
      <c r="AR17" s="459"/>
      <c r="AS17" s="450" t="str">
        <f t="shared" ref="AS17:AS34" si="10">G17</f>
        <v>315198</v>
      </c>
      <c r="AT17" s="451">
        <v>37</v>
      </c>
      <c r="AU17" s="40">
        <f>VLOOKUP(G17,'Теплоизоляционная продукция'!$G:$BD,49,0)</f>
        <v>4780</v>
      </c>
      <c r="AV17" s="452">
        <f t="shared" ref="AV17:AV38" si="11">AM17</f>
        <v>239</v>
      </c>
      <c r="AW17" s="453"/>
    </row>
    <row r="18" spans="1:49" x14ac:dyDescent="0.25">
      <c r="A18" s="73" t="s">
        <v>1014</v>
      </c>
      <c r="B18" s="72" t="s">
        <v>511</v>
      </c>
      <c r="C18" s="74">
        <v>100</v>
      </c>
      <c r="D18" s="74">
        <v>1000</v>
      </c>
      <c r="E18" s="74">
        <v>600</v>
      </c>
      <c r="F18" s="70" t="str">
        <f t="shared" si="0"/>
        <v>1000x600x100</v>
      </c>
      <c r="G18" s="152" t="s">
        <v>1264</v>
      </c>
      <c r="H18" s="68" t="s">
        <v>1169</v>
      </c>
      <c r="I18" s="67" t="s">
        <v>109</v>
      </c>
      <c r="J18" s="65" t="s">
        <v>2</v>
      </c>
      <c r="K18" s="64" t="s">
        <v>2</v>
      </c>
      <c r="L18" s="412" t="s">
        <v>134</v>
      </c>
      <c r="M18" s="63" t="s">
        <v>2</v>
      </c>
      <c r="N18" s="62">
        <v>5</v>
      </c>
      <c r="O18" s="55">
        <f t="shared" si="1"/>
        <v>3</v>
      </c>
      <c r="P18" s="54">
        <f t="shared" si="2"/>
        <v>0.3</v>
      </c>
      <c r="Q18" s="53">
        <f t="shared" si="3"/>
        <v>11.1</v>
      </c>
      <c r="R18" s="57">
        <v>20</v>
      </c>
      <c r="S18" s="59">
        <v>4</v>
      </c>
      <c r="T18" s="162">
        <f t="shared" ref="T18:T24" si="12">R18*N18</f>
        <v>100</v>
      </c>
      <c r="U18" s="55">
        <f t="shared" ref="U18:U24" si="13">O18*R18</f>
        <v>60</v>
      </c>
      <c r="V18" s="54">
        <f t="shared" ref="V18:V24" si="14">P18*R18</f>
        <v>6</v>
      </c>
      <c r="W18" s="55">
        <f t="shared" si="4"/>
        <v>222</v>
      </c>
      <c r="X18" s="55" t="s">
        <v>164</v>
      </c>
      <c r="Y18" s="165">
        <f>R18/S18*N18*C18+140</f>
        <v>2640</v>
      </c>
      <c r="Z18" s="150">
        <v>260</v>
      </c>
      <c r="AA18" s="59">
        <v>13</v>
      </c>
      <c r="AB18" s="55">
        <f t="shared" si="5"/>
        <v>780</v>
      </c>
      <c r="AC18" s="54">
        <f t="shared" si="5"/>
        <v>78</v>
      </c>
      <c r="AD18" s="53">
        <f t="shared" si="5"/>
        <v>2886</v>
      </c>
      <c r="AE18" s="52" t="s">
        <v>1245</v>
      </c>
      <c r="AF18" s="51">
        <v>1</v>
      </c>
      <c r="AG18" s="160" t="s">
        <v>137</v>
      </c>
      <c r="AH18" s="49">
        <f t="shared" si="6"/>
        <v>60</v>
      </c>
      <c r="AI18" s="48">
        <f t="shared" si="7"/>
        <v>6</v>
      </c>
      <c r="AJ18" s="47">
        <f t="shared" si="8"/>
        <v>222</v>
      </c>
      <c r="AK18" s="46" t="s">
        <v>513</v>
      </c>
      <c r="AL18" s="45" t="s">
        <v>512</v>
      </c>
      <c r="AM18" s="44">
        <f t="shared" ref="AM18:AM28" si="15">ROUND(AO18*C18/1000,2)</f>
        <v>478</v>
      </c>
      <c r="AN18" s="43">
        <f t="shared" ref="AN18:AN28" si="16">ROUND(AM18*1.2,2)</f>
        <v>573.6</v>
      </c>
      <c r="AO18" s="42">
        <f>ROUND(AU18*(1-$AP$9),2)</f>
        <v>4780</v>
      </c>
      <c r="AP18" s="41">
        <f t="shared" si="9"/>
        <v>5736</v>
      </c>
      <c r="AQ18" s="435"/>
      <c r="AR18" s="459"/>
      <c r="AS18" s="426" t="str">
        <f t="shared" si="10"/>
        <v>315199</v>
      </c>
      <c r="AT18" s="66">
        <v>37</v>
      </c>
      <c r="AU18" s="40">
        <f>VLOOKUP(G18,'Теплоизоляционная продукция'!$G:$BD,49,0)</f>
        <v>4780</v>
      </c>
      <c r="AV18" s="423">
        <f t="shared" si="11"/>
        <v>478</v>
      </c>
      <c r="AW18" s="453"/>
    </row>
    <row r="19" spans="1:49" x14ac:dyDescent="0.25">
      <c r="A19" s="73" t="s">
        <v>1014</v>
      </c>
      <c r="B19" s="70" t="s">
        <v>498</v>
      </c>
      <c r="C19" s="70">
        <v>50</v>
      </c>
      <c r="D19" s="70">
        <v>800</v>
      </c>
      <c r="E19" s="70">
        <v>600</v>
      </c>
      <c r="F19" s="70" t="str">
        <f t="shared" si="0"/>
        <v>800x600x50</v>
      </c>
      <c r="G19" s="152" t="s">
        <v>510</v>
      </c>
      <c r="H19" s="68" t="s">
        <v>509</v>
      </c>
      <c r="I19" s="67" t="s">
        <v>109</v>
      </c>
      <c r="J19" s="65"/>
      <c r="K19" s="64" t="str">
        <f t="shared" ref="K19:M26" si="17">$AE19</f>
        <v>A</v>
      </c>
      <c r="L19" s="64" t="str">
        <f t="shared" si="17"/>
        <v>A</v>
      </c>
      <c r="M19" s="63"/>
      <c r="N19" s="62">
        <v>12</v>
      </c>
      <c r="O19" s="55">
        <f t="shared" si="1"/>
        <v>5.76</v>
      </c>
      <c r="P19" s="54">
        <f t="shared" si="2"/>
        <v>0.28799999999999998</v>
      </c>
      <c r="Q19" s="53">
        <f t="shared" si="3"/>
        <v>9.2159999999999993</v>
      </c>
      <c r="R19" s="171">
        <v>24</v>
      </c>
      <c r="S19" s="170" t="s">
        <v>3</v>
      </c>
      <c r="T19" s="162">
        <f t="shared" si="12"/>
        <v>288</v>
      </c>
      <c r="U19" s="55">
        <f t="shared" si="13"/>
        <v>138.24</v>
      </c>
      <c r="V19" s="54">
        <f t="shared" si="14"/>
        <v>6.911999999999999</v>
      </c>
      <c r="W19" s="55">
        <f t="shared" si="4"/>
        <v>221.18399999999997</v>
      </c>
      <c r="X19" s="55" t="s">
        <v>494</v>
      </c>
      <c r="Y19" s="169">
        <v>2540</v>
      </c>
      <c r="Z19" s="150">
        <v>528</v>
      </c>
      <c r="AA19" s="59">
        <v>22</v>
      </c>
      <c r="AB19" s="55">
        <f t="shared" si="5"/>
        <v>3041.28</v>
      </c>
      <c r="AC19" s="54">
        <f t="shared" si="5"/>
        <v>152.06399999999996</v>
      </c>
      <c r="AD19" s="53">
        <f t="shared" si="5"/>
        <v>4866.0479999999989</v>
      </c>
      <c r="AE19" s="52" t="s">
        <v>2</v>
      </c>
      <c r="AF19" s="51">
        <v>1</v>
      </c>
      <c r="AG19" s="160" t="s">
        <v>137</v>
      </c>
      <c r="AH19" s="49">
        <f t="shared" si="6"/>
        <v>138.24</v>
      </c>
      <c r="AI19" s="48">
        <f t="shared" si="7"/>
        <v>6.911999999999999</v>
      </c>
      <c r="AJ19" s="47">
        <f t="shared" si="8"/>
        <v>221.18399999999997</v>
      </c>
      <c r="AK19" s="46" t="s">
        <v>508</v>
      </c>
      <c r="AL19" s="45" t="s">
        <v>507</v>
      </c>
      <c r="AM19" s="44">
        <f t="shared" si="15"/>
        <v>262.5</v>
      </c>
      <c r="AN19" s="43">
        <f t="shared" si="16"/>
        <v>315</v>
      </c>
      <c r="AO19" s="42">
        <f t="shared" ref="AO19:AO25" si="18">ROUND(AU19*(1-$AP$10),2)</f>
        <v>5250</v>
      </c>
      <c r="AP19" s="41">
        <f t="shared" si="9"/>
        <v>6300</v>
      </c>
      <c r="AQ19" s="435"/>
      <c r="AR19" s="459"/>
      <c r="AS19" s="426" t="str">
        <f t="shared" si="10"/>
        <v>132919</v>
      </c>
      <c r="AT19" s="66">
        <v>32</v>
      </c>
      <c r="AU19" s="40">
        <f>VLOOKUP(G19,'Теплоизоляционная продукция'!$G:$BD,49,0)</f>
        <v>5250</v>
      </c>
      <c r="AV19" s="423">
        <f t="shared" si="11"/>
        <v>262.5</v>
      </c>
      <c r="AW19" s="453"/>
    </row>
    <row r="20" spans="1:49" x14ac:dyDescent="0.25">
      <c r="A20" s="73" t="s">
        <v>1014</v>
      </c>
      <c r="B20" s="72" t="s">
        <v>498</v>
      </c>
      <c r="C20" s="70">
        <v>100</v>
      </c>
      <c r="D20" s="72">
        <v>800</v>
      </c>
      <c r="E20" s="72">
        <v>600</v>
      </c>
      <c r="F20" s="70" t="str">
        <f t="shared" si="0"/>
        <v>800x600x100</v>
      </c>
      <c r="G20" s="152" t="s">
        <v>506</v>
      </c>
      <c r="H20" s="68" t="s">
        <v>505</v>
      </c>
      <c r="I20" s="67" t="s">
        <v>109</v>
      </c>
      <c r="J20" s="65"/>
      <c r="K20" s="64" t="str">
        <f t="shared" si="17"/>
        <v>A</v>
      </c>
      <c r="L20" s="64" t="str">
        <f t="shared" si="17"/>
        <v>A</v>
      </c>
      <c r="M20" s="63"/>
      <c r="N20" s="62">
        <v>6</v>
      </c>
      <c r="O20" s="55">
        <f t="shared" si="1"/>
        <v>2.88</v>
      </c>
      <c r="P20" s="54">
        <f t="shared" si="2"/>
        <v>0.28799999999999998</v>
      </c>
      <c r="Q20" s="53">
        <f t="shared" si="3"/>
        <v>9.2159999999999993</v>
      </c>
      <c r="R20" s="171">
        <v>36</v>
      </c>
      <c r="S20" s="170" t="s">
        <v>3</v>
      </c>
      <c r="T20" s="162">
        <f t="shared" si="12"/>
        <v>216</v>
      </c>
      <c r="U20" s="55">
        <f t="shared" si="13"/>
        <v>103.67999999999999</v>
      </c>
      <c r="V20" s="54">
        <f t="shared" si="14"/>
        <v>10.367999999999999</v>
      </c>
      <c r="W20" s="55">
        <f t="shared" si="4"/>
        <v>331.77599999999995</v>
      </c>
      <c r="X20" s="55" t="s">
        <v>494</v>
      </c>
      <c r="Y20" s="169">
        <v>2540</v>
      </c>
      <c r="Z20" s="150">
        <v>720</v>
      </c>
      <c r="AA20" s="59">
        <v>20</v>
      </c>
      <c r="AB20" s="55">
        <f t="shared" si="5"/>
        <v>2073.6</v>
      </c>
      <c r="AC20" s="54">
        <f t="shared" si="5"/>
        <v>207.35999999999996</v>
      </c>
      <c r="AD20" s="53">
        <f t="shared" si="5"/>
        <v>6635.5199999999986</v>
      </c>
      <c r="AE20" s="52" t="s">
        <v>2</v>
      </c>
      <c r="AF20" s="51">
        <v>1</v>
      </c>
      <c r="AG20" s="160" t="s">
        <v>137</v>
      </c>
      <c r="AH20" s="49">
        <f t="shared" si="6"/>
        <v>103.67999999999999</v>
      </c>
      <c r="AI20" s="48">
        <f t="shared" si="7"/>
        <v>10.367999999999999</v>
      </c>
      <c r="AJ20" s="47">
        <f t="shared" si="8"/>
        <v>331.77599999999995</v>
      </c>
      <c r="AK20" s="46" t="s">
        <v>504</v>
      </c>
      <c r="AL20" s="45" t="s">
        <v>503</v>
      </c>
      <c r="AM20" s="44">
        <f t="shared" si="15"/>
        <v>503</v>
      </c>
      <c r="AN20" s="43">
        <f t="shared" si="16"/>
        <v>603.6</v>
      </c>
      <c r="AO20" s="42">
        <f t="shared" si="18"/>
        <v>5030</v>
      </c>
      <c r="AP20" s="41">
        <f t="shared" si="9"/>
        <v>6036</v>
      </c>
      <c r="AQ20" s="435"/>
      <c r="AR20" s="459"/>
      <c r="AS20" s="426" t="str">
        <f t="shared" si="10"/>
        <v>171943</v>
      </c>
      <c r="AT20" s="66">
        <v>32</v>
      </c>
      <c r="AU20" s="40">
        <f>VLOOKUP(G20,'Теплоизоляционная продукция'!$G:$BD,49,0)</f>
        <v>5030</v>
      </c>
      <c r="AV20" s="423">
        <f t="shared" si="11"/>
        <v>503</v>
      </c>
      <c r="AW20" s="453"/>
    </row>
    <row r="21" spans="1:49" x14ac:dyDescent="0.25">
      <c r="A21" s="73" t="s">
        <v>1014</v>
      </c>
      <c r="B21" s="72" t="s">
        <v>498</v>
      </c>
      <c r="C21" s="72">
        <v>100</v>
      </c>
      <c r="D21" s="70">
        <v>1200</v>
      </c>
      <c r="E21" s="70">
        <v>600</v>
      </c>
      <c r="F21" s="70" t="str">
        <f t="shared" si="0"/>
        <v>1200x600x100</v>
      </c>
      <c r="G21" s="152" t="s">
        <v>502</v>
      </c>
      <c r="H21" s="68" t="s">
        <v>501</v>
      </c>
      <c r="I21" s="67" t="s">
        <v>109</v>
      </c>
      <c r="J21" s="65"/>
      <c r="K21" s="64" t="str">
        <f t="shared" si="17"/>
        <v>A</v>
      </c>
      <c r="L21" s="64" t="str">
        <f t="shared" si="17"/>
        <v>A</v>
      </c>
      <c r="M21" s="63"/>
      <c r="N21" s="62">
        <v>6</v>
      </c>
      <c r="O21" s="55">
        <f t="shared" si="1"/>
        <v>4.32</v>
      </c>
      <c r="P21" s="54">
        <f t="shared" si="2"/>
        <v>0.432</v>
      </c>
      <c r="Q21" s="53">
        <f t="shared" si="3"/>
        <v>13.824</v>
      </c>
      <c r="R21" s="171">
        <v>24</v>
      </c>
      <c r="S21" s="170" t="s">
        <v>3</v>
      </c>
      <c r="T21" s="162">
        <f t="shared" si="12"/>
        <v>144</v>
      </c>
      <c r="U21" s="55">
        <f t="shared" si="13"/>
        <v>103.68</v>
      </c>
      <c r="V21" s="54">
        <f t="shared" si="14"/>
        <v>10.368</v>
      </c>
      <c r="W21" s="55">
        <f t="shared" si="4"/>
        <v>331.77600000000001</v>
      </c>
      <c r="X21" s="55" t="s">
        <v>494</v>
      </c>
      <c r="Y21" s="169">
        <v>2540</v>
      </c>
      <c r="Z21" s="150">
        <v>480</v>
      </c>
      <c r="AA21" s="59">
        <v>20</v>
      </c>
      <c r="AB21" s="55">
        <f t="shared" si="5"/>
        <v>2073.6000000000004</v>
      </c>
      <c r="AC21" s="54">
        <f t="shared" si="5"/>
        <v>207.36</v>
      </c>
      <c r="AD21" s="53">
        <f t="shared" si="5"/>
        <v>6635.52</v>
      </c>
      <c r="AE21" s="52" t="s">
        <v>2</v>
      </c>
      <c r="AF21" s="51">
        <v>1</v>
      </c>
      <c r="AG21" s="160" t="s">
        <v>137</v>
      </c>
      <c r="AH21" s="49">
        <f t="shared" si="6"/>
        <v>103.68</v>
      </c>
      <c r="AI21" s="48">
        <f t="shared" si="7"/>
        <v>10.368</v>
      </c>
      <c r="AJ21" s="47">
        <f t="shared" si="8"/>
        <v>331.77600000000001</v>
      </c>
      <c r="AK21" s="46" t="s">
        <v>500</v>
      </c>
      <c r="AL21" s="45" t="s">
        <v>499</v>
      </c>
      <c r="AM21" s="44">
        <f t="shared" si="15"/>
        <v>503</v>
      </c>
      <c r="AN21" s="43">
        <f t="shared" si="16"/>
        <v>603.6</v>
      </c>
      <c r="AO21" s="42">
        <f t="shared" si="18"/>
        <v>5030</v>
      </c>
      <c r="AP21" s="41">
        <f t="shared" si="9"/>
        <v>6036</v>
      </c>
      <c r="AQ21" s="435"/>
      <c r="AR21" s="459"/>
      <c r="AS21" s="426" t="str">
        <f t="shared" si="10"/>
        <v>171956</v>
      </c>
      <c r="AT21" s="66">
        <v>32</v>
      </c>
      <c r="AU21" s="40">
        <f>VLOOKUP(G21,'Теплоизоляционная продукция'!$G:$BD,49,0)</f>
        <v>5030</v>
      </c>
      <c r="AV21" s="423">
        <f t="shared" si="11"/>
        <v>503</v>
      </c>
      <c r="AW21" s="453"/>
    </row>
    <row r="22" spans="1:49" x14ac:dyDescent="0.25">
      <c r="A22" s="73" t="s">
        <v>1014</v>
      </c>
      <c r="B22" s="72" t="s">
        <v>498</v>
      </c>
      <c r="C22" s="70">
        <v>150</v>
      </c>
      <c r="D22" s="72">
        <v>1200</v>
      </c>
      <c r="E22" s="72">
        <v>600</v>
      </c>
      <c r="F22" s="70" t="str">
        <f t="shared" si="0"/>
        <v>1200x600x150</v>
      </c>
      <c r="G22" s="152" t="s">
        <v>496</v>
      </c>
      <c r="H22" s="68" t="s">
        <v>495</v>
      </c>
      <c r="I22" s="67" t="s">
        <v>109</v>
      </c>
      <c r="J22" s="65"/>
      <c r="K22" s="64" t="str">
        <f t="shared" si="17"/>
        <v>A</v>
      </c>
      <c r="L22" s="64" t="str">
        <f t="shared" si="17"/>
        <v>A</v>
      </c>
      <c r="M22" s="63"/>
      <c r="N22" s="62">
        <v>5</v>
      </c>
      <c r="O22" s="55">
        <f t="shared" si="1"/>
        <v>3.6</v>
      </c>
      <c r="P22" s="54">
        <f t="shared" si="2"/>
        <v>0.54</v>
      </c>
      <c r="Q22" s="53">
        <f t="shared" si="3"/>
        <v>17.28</v>
      </c>
      <c r="R22" s="171">
        <v>20</v>
      </c>
      <c r="S22" s="170" t="s">
        <v>3</v>
      </c>
      <c r="T22" s="162">
        <f t="shared" si="12"/>
        <v>100</v>
      </c>
      <c r="U22" s="55">
        <f t="shared" si="13"/>
        <v>72</v>
      </c>
      <c r="V22" s="54">
        <f t="shared" si="14"/>
        <v>10.8</v>
      </c>
      <c r="W22" s="55">
        <f t="shared" si="4"/>
        <v>345.6</v>
      </c>
      <c r="X22" s="55" t="s">
        <v>494</v>
      </c>
      <c r="Y22" s="169">
        <v>2540</v>
      </c>
      <c r="Z22" s="150">
        <v>400</v>
      </c>
      <c r="AA22" s="59">
        <v>20</v>
      </c>
      <c r="AB22" s="55">
        <f t="shared" si="5"/>
        <v>1440</v>
      </c>
      <c r="AC22" s="54">
        <f t="shared" si="5"/>
        <v>216</v>
      </c>
      <c r="AD22" s="53">
        <f t="shared" si="5"/>
        <v>6912</v>
      </c>
      <c r="AE22" s="52" t="s">
        <v>2</v>
      </c>
      <c r="AF22" s="51">
        <v>1</v>
      </c>
      <c r="AG22" s="160" t="s">
        <v>137</v>
      </c>
      <c r="AH22" s="49">
        <f t="shared" si="6"/>
        <v>72</v>
      </c>
      <c r="AI22" s="48">
        <f t="shared" si="7"/>
        <v>10.8</v>
      </c>
      <c r="AJ22" s="47">
        <f t="shared" si="8"/>
        <v>345.6</v>
      </c>
      <c r="AK22" s="46" t="s">
        <v>493</v>
      </c>
      <c r="AL22" s="45" t="s">
        <v>492</v>
      </c>
      <c r="AM22" s="44">
        <f t="shared" si="15"/>
        <v>754.5</v>
      </c>
      <c r="AN22" s="43">
        <f t="shared" si="16"/>
        <v>905.4</v>
      </c>
      <c r="AO22" s="42">
        <f t="shared" si="18"/>
        <v>5030</v>
      </c>
      <c r="AP22" s="41">
        <f t="shared" si="9"/>
        <v>6036</v>
      </c>
      <c r="AQ22" s="435"/>
      <c r="AR22" s="459"/>
      <c r="AS22" s="426" t="str">
        <f t="shared" si="10"/>
        <v>174964</v>
      </c>
      <c r="AT22" s="66">
        <v>32</v>
      </c>
      <c r="AU22" s="40">
        <f>VLOOKUP(G22,'Теплоизоляционная продукция'!$G:$BD,49,0)</f>
        <v>5030</v>
      </c>
      <c r="AV22" s="423">
        <f t="shared" si="11"/>
        <v>754.5</v>
      </c>
      <c r="AW22" s="453"/>
    </row>
    <row r="23" spans="1:49" x14ac:dyDescent="0.25">
      <c r="A23" s="73" t="s">
        <v>1014</v>
      </c>
      <c r="B23" s="70" t="s">
        <v>993</v>
      </c>
      <c r="C23" s="70">
        <v>50</v>
      </c>
      <c r="D23" s="70">
        <v>1000</v>
      </c>
      <c r="E23" s="70">
        <v>600</v>
      </c>
      <c r="F23" s="70" t="str">
        <f t="shared" si="0"/>
        <v>1000x600x50</v>
      </c>
      <c r="G23" s="152" t="s">
        <v>997</v>
      </c>
      <c r="H23" s="68" t="s">
        <v>995</v>
      </c>
      <c r="I23" s="67" t="s">
        <v>109</v>
      </c>
      <c r="J23" s="65"/>
      <c r="K23" s="64" t="str">
        <f t="shared" si="17"/>
        <v>A</v>
      </c>
      <c r="L23" s="64" t="str">
        <f t="shared" si="17"/>
        <v>A</v>
      </c>
      <c r="M23" s="63"/>
      <c r="N23" s="62">
        <v>12</v>
      </c>
      <c r="O23" s="55">
        <f t="shared" si="1"/>
        <v>7.2</v>
      </c>
      <c r="P23" s="54">
        <f t="shared" si="2"/>
        <v>0.36</v>
      </c>
      <c r="Q23" s="53">
        <f t="shared" si="3"/>
        <v>13.32</v>
      </c>
      <c r="R23" s="57">
        <v>16</v>
      </c>
      <c r="S23" s="170" t="s">
        <v>3</v>
      </c>
      <c r="T23" s="162">
        <f t="shared" si="12"/>
        <v>192</v>
      </c>
      <c r="U23" s="55">
        <f t="shared" si="13"/>
        <v>115.2</v>
      </c>
      <c r="V23" s="54">
        <f t="shared" si="14"/>
        <v>5.76</v>
      </c>
      <c r="W23" s="55">
        <f t="shared" si="4"/>
        <v>213.12</v>
      </c>
      <c r="X23" s="55" t="s">
        <v>277</v>
      </c>
      <c r="Y23" s="169">
        <v>2540</v>
      </c>
      <c r="Z23" s="150">
        <f t="shared" ref="Z23:Z24" si="19">AA23*R23</f>
        <v>384</v>
      </c>
      <c r="AA23" s="59">
        <v>24</v>
      </c>
      <c r="AB23" s="55">
        <f t="shared" si="5"/>
        <v>2764.8</v>
      </c>
      <c r="AC23" s="54">
        <f t="shared" si="5"/>
        <v>138.24</v>
      </c>
      <c r="AD23" s="53">
        <f t="shared" si="5"/>
        <v>5114.88</v>
      </c>
      <c r="AE23" s="52" t="s">
        <v>2</v>
      </c>
      <c r="AF23" s="51">
        <v>1</v>
      </c>
      <c r="AG23" s="160" t="s">
        <v>137</v>
      </c>
      <c r="AH23" s="49">
        <f t="shared" si="6"/>
        <v>115.2</v>
      </c>
      <c r="AI23" s="48">
        <f t="shared" si="7"/>
        <v>5.76</v>
      </c>
      <c r="AJ23" s="47">
        <f t="shared" si="8"/>
        <v>213.12</v>
      </c>
      <c r="AK23" s="304" t="s">
        <v>999</v>
      </c>
      <c r="AL23" s="320" t="s">
        <v>1000</v>
      </c>
      <c r="AM23" s="44">
        <f t="shared" ref="AM23:AM25" si="20">ROUND(AO23*C23/1000,2)</f>
        <v>257.5</v>
      </c>
      <c r="AN23" s="43">
        <f t="shared" ref="AN23:AN25" si="21">ROUND(AM23*1.2,2)</f>
        <v>309</v>
      </c>
      <c r="AO23" s="42">
        <f t="shared" si="18"/>
        <v>5150</v>
      </c>
      <c r="AP23" s="41">
        <f t="shared" ref="AP23:AP25" si="22">ROUND(AO23*1.2,2)</f>
        <v>6180</v>
      </c>
      <c r="AQ23" s="435"/>
      <c r="AR23" s="459"/>
      <c r="AS23" s="426" t="str">
        <f t="shared" si="10"/>
        <v>293019</v>
      </c>
      <c r="AT23" s="66">
        <v>37</v>
      </c>
      <c r="AU23" s="40">
        <f>VLOOKUP(G23,'Теплоизоляционная продукция'!$G:$BD,49,0)</f>
        <v>5150</v>
      </c>
      <c r="AV23" s="423">
        <f t="shared" si="11"/>
        <v>257.5</v>
      </c>
      <c r="AW23" s="453"/>
    </row>
    <row r="24" spans="1:49" x14ac:dyDescent="0.25">
      <c r="A24" s="73" t="s">
        <v>1014</v>
      </c>
      <c r="B24" s="72" t="s">
        <v>993</v>
      </c>
      <c r="C24" s="70">
        <v>100</v>
      </c>
      <c r="D24" s="74">
        <v>1000</v>
      </c>
      <c r="E24" s="74">
        <v>600</v>
      </c>
      <c r="F24" s="70" t="str">
        <f t="shared" si="0"/>
        <v>1000x600x100</v>
      </c>
      <c r="G24" s="152" t="s">
        <v>998</v>
      </c>
      <c r="H24" s="68" t="s">
        <v>996</v>
      </c>
      <c r="I24" s="67" t="s">
        <v>109</v>
      </c>
      <c r="J24" s="65"/>
      <c r="K24" s="64" t="str">
        <f t="shared" si="17"/>
        <v>A</v>
      </c>
      <c r="L24" s="64" t="str">
        <f t="shared" si="17"/>
        <v>A</v>
      </c>
      <c r="M24" s="63"/>
      <c r="N24" s="62">
        <v>6</v>
      </c>
      <c r="O24" s="55">
        <f t="shared" si="1"/>
        <v>3.6</v>
      </c>
      <c r="P24" s="54">
        <f t="shared" si="2"/>
        <v>0.36</v>
      </c>
      <c r="Q24" s="53">
        <f t="shared" si="3"/>
        <v>13.32</v>
      </c>
      <c r="R24" s="57">
        <v>16</v>
      </c>
      <c r="S24" s="170" t="s">
        <v>3</v>
      </c>
      <c r="T24" s="162">
        <f t="shared" si="12"/>
        <v>96</v>
      </c>
      <c r="U24" s="55">
        <f t="shared" si="13"/>
        <v>57.6</v>
      </c>
      <c r="V24" s="54">
        <f t="shared" si="14"/>
        <v>5.76</v>
      </c>
      <c r="W24" s="55">
        <f t="shared" si="4"/>
        <v>213.12</v>
      </c>
      <c r="X24" s="55" t="s">
        <v>277</v>
      </c>
      <c r="Y24" s="169">
        <v>2540</v>
      </c>
      <c r="Z24" s="150">
        <f t="shared" si="19"/>
        <v>384</v>
      </c>
      <c r="AA24" s="59">
        <v>24</v>
      </c>
      <c r="AB24" s="55">
        <f t="shared" si="5"/>
        <v>1382.4</v>
      </c>
      <c r="AC24" s="54">
        <f t="shared" si="5"/>
        <v>138.24</v>
      </c>
      <c r="AD24" s="53">
        <f t="shared" si="5"/>
        <v>5114.88</v>
      </c>
      <c r="AE24" s="52" t="s">
        <v>2</v>
      </c>
      <c r="AF24" s="51">
        <v>1</v>
      </c>
      <c r="AG24" s="160" t="s">
        <v>137</v>
      </c>
      <c r="AH24" s="49">
        <f t="shared" si="6"/>
        <v>57.6</v>
      </c>
      <c r="AI24" s="48">
        <f t="shared" si="7"/>
        <v>5.76</v>
      </c>
      <c r="AJ24" s="47">
        <f t="shared" si="8"/>
        <v>213.12</v>
      </c>
      <c r="AK24" s="304" t="s">
        <v>1001</v>
      </c>
      <c r="AL24" s="320" t="s">
        <v>1002</v>
      </c>
      <c r="AM24" s="44">
        <f t="shared" si="20"/>
        <v>515</v>
      </c>
      <c r="AN24" s="43">
        <f t="shared" si="21"/>
        <v>618</v>
      </c>
      <c r="AO24" s="42">
        <f t="shared" si="18"/>
        <v>5150</v>
      </c>
      <c r="AP24" s="41">
        <f t="shared" si="22"/>
        <v>6180</v>
      </c>
      <c r="AQ24" s="435"/>
      <c r="AR24" s="459"/>
      <c r="AS24" s="426" t="str">
        <f t="shared" si="10"/>
        <v>293055</v>
      </c>
      <c r="AT24" s="66">
        <v>37</v>
      </c>
      <c r="AU24" s="40">
        <f>VLOOKUP(G24,'Теплоизоляционная продукция'!$G:$BD,49,0)</f>
        <v>5150</v>
      </c>
      <c r="AV24" s="423">
        <f t="shared" si="11"/>
        <v>515</v>
      </c>
      <c r="AW24" s="453"/>
    </row>
    <row r="25" spans="1:49" x14ac:dyDescent="0.25">
      <c r="A25" s="73" t="s">
        <v>1014</v>
      </c>
      <c r="B25" s="70" t="s">
        <v>489</v>
      </c>
      <c r="C25" s="71">
        <v>50</v>
      </c>
      <c r="D25" s="71">
        <v>1000</v>
      </c>
      <c r="E25" s="71">
        <v>600</v>
      </c>
      <c r="F25" s="70" t="str">
        <f t="shared" si="0"/>
        <v>1000x600x50</v>
      </c>
      <c r="G25" s="152" t="s">
        <v>1265</v>
      </c>
      <c r="H25" s="68" t="s">
        <v>1170</v>
      </c>
      <c r="I25" s="67" t="s">
        <v>109</v>
      </c>
      <c r="J25" s="65" t="str">
        <f t="shared" ref="J25:J26" si="23">$AE25</f>
        <v>A</v>
      </c>
      <c r="K25" s="64" t="str">
        <f t="shared" si="17"/>
        <v>A</v>
      </c>
      <c r="L25" s="64" t="str">
        <f t="shared" si="17"/>
        <v>A</v>
      </c>
      <c r="M25" s="63" t="str">
        <f t="shared" si="17"/>
        <v>A</v>
      </c>
      <c r="N25" s="62">
        <v>8</v>
      </c>
      <c r="O25" s="55">
        <f t="shared" si="1"/>
        <v>4.8</v>
      </c>
      <c r="P25" s="54">
        <f t="shared" si="2"/>
        <v>0.24</v>
      </c>
      <c r="Q25" s="53">
        <f t="shared" si="3"/>
        <v>10.799999999999999</v>
      </c>
      <c r="R25" s="57">
        <v>24</v>
      </c>
      <c r="S25" s="59">
        <v>4</v>
      </c>
      <c r="T25" s="162">
        <f t="shared" ref="T25:T38" si="24">R25*N25</f>
        <v>192</v>
      </c>
      <c r="U25" s="55">
        <f t="shared" ref="U25:U38" si="25">O25*R25</f>
        <v>115.19999999999999</v>
      </c>
      <c r="V25" s="54">
        <f t="shared" ref="V25:V38" si="26">P25*R25</f>
        <v>5.76</v>
      </c>
      <c r="W25" s="55">
        <f t="shared" si="4"/>
        <v>259.2</v>
      </c>
      <c r="X25" s="55" t="s">
        <v>164</v>
      </c>
      <c r="Y25" s="165">
        <f t="shared" ref="Y25:Y38" si="27">R25/S25*N25*C25+140</f>
        <v>2540</v>
      </c>
      <c r="Z25" s="150">
        <v>312</v>
      </c>
      <c r="AA25" s="59">
        <v>13</v>
      </c>
      <c r="AB25" s="55">
        <f t="shared" si="5"/>
        <v>1497.6</v>
      </c>
      <c r="AC25" s="54">
        <f t="shared" si="5"/>
        <v>74.88</v>
      </c>
      <c r="AD25" s="53">
        <f t="shared" si="5"/>
        <v>3369.6</v>
      </c>
      <c r="AE25" s="52" t="s">
        <v>2</v>
      </c>
      <c r="AF25" s="51">
        <v>1</v>
      </c>
      <c r="AG25" s="160" t="s">
        <v>137</v>
      </c>
      <c r="AH25" s="49">
        <f t="shared" si="6"/>
        <v>115.19999999999999</v>
      </c>
      <c r="AI25" s="48">
        <f t="shared" si="7"/>
        <v>5.76</v>
      </c>
      <c r="AJ25" s="47">
        <f t="shared" si="8"/>
        <v>259.2</v>
      </c>
      <c r="AK25" s="46" t="s">
        <v>491</v>
      </c>
      <c r="AL25" s="45" t="s">
        <v>490</v>
      </c>
      <c r="AM25" s="44">
        <f t="shared" si="20"/>
        <v>262.5</v>
      </c>
      <c r="AN25" s="43">
        <f t="shared" si="21"/>
        <v>315</v>
      </c>
      <c r="AO25" s="42">
        <f t="shared" si="18"/>
        <v>5250</v>
      </c>
      <c r="AP25" s="41">
        <f t="shared" si="22"/>
        <v>6300</v>
      </c>
      <c r="AQ25" s="435"/>
      <c r="AR25" s="459"/>
      <c r="AS25" s="426" t="str">
        <f t="shared" si="10"/>
        <v>315200</v>
      </c>
      <c r="AT25" s="66">
        <v>45</v>
      </c>
      <c r="AU25" s="40">
        <f>VLOOKUP(G25,'Теплоизоляционная продукция'!$G:$BD,49,0)</f>
        <v>5250</v>
      </c>
      <c r="AV25" s="423">
        <f t="shared" si="11"/>
        <v>262.5</v>
      </c>
      <c r="AW25" s="453"/>
    </row>
    <row r="26" spans="1:49" x14ac:dyDescent="0.25">
      <c r="A26" s="73" t="s">
        <v>1014</v>
      </c>
      <c r="B26" s="72" t="s">
        <v>489</v>
      </c>
      <c r="C26" s="74">
        <v>100</v>
      </c>
      <c r="D26" s="74">
        <v>1000</v>
      </c>
      <c r="E26" s="74">
        <v>600</v>
      </c>
      <c r="F26" s="72" t="str">
        <f t="shared" si="0"/>
        <v>1000x600x100</v>
      </c>
      <c r="G26" s="152" t="s">
        <v>1266</v>
      </c>
      <c r="H26" s="68" t="s">
        <v>1171</v>
      </c>
      <c r="I26" s="67" t="s">
        <v>109</v>
      </c>
      <c r="J26" s="65" t="str">
        <f t="shared" si="23"/>
        <v>A</v>
      </c>
      <c r="K26" s="64" t="str">
        <f t="shared" si="17"/>
        <v>A</v>
      </c>
      <c r="L26" s="64" t="str">
        <f t="shared" si="17"/>
        <v>A</v>
      </c>
      <c r="M26" s="63" t="str">
        <f t="shared" si="17"/>
        <v>A</v>
      </c>
      <c r="N26" s="62">
        <v>4</v>
      </c>
      <c r="O26" s="55">
        <f t="shared" si="1"/>
        <v>2.4</v>
      </c>
      <c r="P26" s="54">
        <f t="shared" si="2"/>
        <v>0.24</v>
      </c>
      <c r="Q26" s="53">
        <f t="shared" si="3"/>
        <v>10.799999999999999</v>
      </c>
      <c r="R26" s="57">
        <v>24</v>
      </c>
      <c r="S26" s="59">
        <v>4</v>
      </c>
      <c r="T26" s="162">
        <f t="shared" si="24"/>
        <v>96</v>
      </c>
      <c r="U26" s="55">
        <f t="shared" si="25"/>
        <v>57.599999999999994</v>
      </c>
      <c r="V26" s="54">
        <f t="shared" si="26"/>
        <v>5.76</v>
      </c>
      <c r="W26" s="55">
        <f t="shared" si="4"/>
        <v>259.2</v>
      </c>
      <c r="X26" s="55" t="s">
        <v>164</v>
      </c>
      <c r="Y26" s="165">
        <f t="shared" si="27"/>
        <v>2540</v>
      </c>
      <c r="Z26" s="150">
        <v>312</v>
      </c>
      <c r="AA26" s="59">
        <v>13</v>
      </c>
      <c r="AB26" s="55">
        <f t="shared" si="5"/>
        <v>748.8</v>
      </c>
      <c r="AC26" s="54">
        <f t="shared" si="5"/>
        <v>74.88</v>
      </c>
      <c r="AD26" s="53">
        <f t="shared" si="5"/>
        <v>3369.6</v>
      </c>
      <c r="AE26" s="52" t="s">
        <v>2</v>
      </c>
      <c r="AF26" s="51">
        <v>1</v>
      </c>
      <c r="AG26" s="160" t="s">
        <v>137</v>
      </c>
      <c r="AH26" s="49">
        <f t="shared" si="6"/>
        <v>57.599999999999994</v>
      </c>
      <c r="AI26" s="48">
        <f t="shared" si="7"/>
        <v>5.76</v>
      </c>
      <c r="AJ26" s="47">
        <f t="shared" si="8"/>
        <v>259.2</v>
      </c>
      <c r="AK26" s="46" t="s">
        <v>487</v>
      </c>
      <c r="AL26" s="45" t="s">
        <v>486</v>
      </c>
      <c r="AM26" s="44">
        <f t="shared" si="15"/>
        <v>525</v>
      </c>
      <c r="AN26" s="43">
        <f t="shared" si="16"/>
        <v>630</v>
      </c>
      <c r="AO26" s="42">
        <f>ROUND(AU26*(1-$AP$9),2)</f>
        <v>5250</v>
      </c>
      <c r="AP26" s="41">
        <f t="shared" si="9"/>
        <v>6300</v>
      </c>
      <c r="AQ26" s="435"/>
      <c r="AR26" s="459"/>
      <c r="AS26" s="426" t="str">
        <f t="shared" si="10"/>
        <v>315202</v>
      </c>
      <c r="AT26" s="66">
        <v>45</v>
      </c>
      <c r="AU26" s="40">
        <f>VLOOKUP(G26,'Теплоизоляционная продукция'!$G:$BD,49,0)</f>
        <v>5250</v>
      </c>
      <c r="AV26" s="423">
        <f t="shared" si="11"/>
        <v>525</v>
      </c>
      <c r="AW26" s="453"/>
    </row>
    <row r="27" spans="1:49" x14ac:dyDescent="0.25">
      <c r="A27" s="282" t="s">
        <v>1015</v>
      </c>
      <c r="B27" s="70" t="s">
        <v>479</v>
      </c>
      <c r="C27" s="71">
        <v>50</v>
      </c>
      <c r="D27" s="71">
        <v>1000</v>
      </c>
      <c r="E27" s="71">
        <v>600</v>
      </c>
      <c r="F27" s="72" t="str">
        <f t="shared" si="0"/>
        <v>1000x600x50</v>
      </c>
      <c r="G27" s="152" t="s">
        <v>485</v>
      </c>
      <c r="H27" s="68" t="s">
        <v>484</v>
      </c>
      <c r="I27" s="67" t="s">
        <v>109</v>
      </c>
      <c r="J27" s="65" t="str">
        <f>$AE27</f>
        <v>A</v>
      </c>
      <c r="K27" s="64"/>
      <c r="L27" s="64"/>
      <c r="M27" s="63"/>
      <c r="N27" s="62">
        <v>8</v>
      </c>
      <c r="O27" s="55">
        <f t="shared" si="1"/>
        <v>4.8</v>
      </c>
      <c r="P27" s="54">
        <f t="shared" si="2"/>
        <v>0.24</v>
      </c>
      <c r="Q27" s="53">
        <f t="shared" si="3"/>
        <v>9.6</v>
      </c>
      <c r="R27" s="57">
        <v>12</v>
      </c>
      <c r="S27" s="59">
        <v>2</v>
      </c>
      <c r="T27" s="162">
        <f t="shared" si="24"/>
        <v>96</v>
      </c>
      <c r="U27" s="55">
        <f t="shared" si="25"/>
        <v>57.599999999999994</v>
      </c>
      <c r="V27" s="54">
        <f t="shared" si="26"/>
        <v>2.88</v>
      </c>
      <c r="W27" s="55">
        <f t="shared" si="4"/>
        <v>115.19999999999999</v>
      </c>
      <c r="X27" s="55" t="s">
        <v>277</v>
      </c>
      <c r="Y27" s="161">
        <f t="shared" si="27"/>
        <v>2540</v>
      </c>
      <c r="Z27" s="150">
        <v>312</v>
      </c>
      <c r="AA27" s="59">
        <v>26</v>
      </c>
      <c r="AB27" s="55">
        <f t="shared" si="5"/>
        <v>1497.6</v>
      </c>
      <c r="AC27" s="54">
        <f t="shared" si="5"/>
        <v>74.88</v>
      </c>
      <c r="AD27" s="53">
        <f t="shared" si="5"/>
        <v>2995.2</v>
      </c>
      <c r="AE27" s="52" t="s">
        <v>2</v>
      </c>
      <c r="AF27" s="51">
        <v>1</v>
      </c>
      <c r="AG27" s="160" t="s">
        <v>137</v>
      </c>
      <c r="AH27" s="49">
        <f t="shared" si="6"/>
        <v>57.599999999999994</v>
      </c>
      <c r="AI27" s="48">
        <f t="shared" si="7"/>
        <v>2.88</v>
      </c>
      <c r="AJ27" s="47">
        <f t="shared" si="8"/>
        <v>115.19999999999999</v>
      </c>
      <c r="AK27" s="46" t="s">
        <v>481</v>
      </c>
      <c r="AL27" s="45" t="s">
        <v>480</v>
      </c>
      <c r="AM27" s="44">
        <f t="shared" si="15"/>
        <v>406</v>
      </c>
      <c r="AN27" s="43">
        <f t="shared" si="16"/>
        <v>487.2</v>
      </c>
      <c r="AO27" s="42">
        <f>ROUND(AU27*(1-$AP$9),2)</f>
        <v>8120</v>
      </c>
      <c r="AP27" s="41">
        <f t="shared" si="9"/>
        <v>9744</v>
      </c>
      <c r="AQ27" s="435"/>
      <c r="AR27" s="459"/>
      <c r="AS27" s="426" t="str">
        <f t="shared" si="10"/>
        <v>222937</v>
      </c>
      <c r="AT27" s="66">
        <v>40</v>
      </c>
      <c r="AU27" s="40">
        <f>VLOOKUP(G27,'Теплоизоляционная продукция'!$G:$BD,49,0)</f>
        <v>8120</v>
      </c>
      <c r="AV27" s="423">
        <f t="shared" si="11"/>
        <v>406</v>
      </c>
      <c r="AW27" s="453"/>
    </row>
    <row r="28" spans="1:49" x14ac:dyDescent="0.25">
      <c r="A28" s="73" t="s">
        <v>1015</v>
      </c>
      <c r="B28" s="72" t="s">
        <v>479</v>
      </c>
      <c r="C28" s="74">
        <v>50</v>
      </c>
      <c r="D28" s="74">
        <v>1000</v>
      </c>
      <c r="E28" s="74">
        <v>600</v>
      </c>
      <c r="F28" s="72" t="str">
        <f t="shared" si="0"/>
        <v>1000x600x50</v>
      </c>
      <c r="G28" s="152" t="s">
        <v>483</v>
      </c>
      <c r="H28" s="68" t="s">
        <v>482</v>
      </c>
      <c r="I28" s="67" t="s">
        <v>109</v>
      </c>
      <c r="J28" s="65"/>
      <c r="K28" s="64" t="str">
        <f>$AE28</f>
        <v>A</v>
      </c>
      <c r="L28" s="64"/>
      <c r="M28" s="63"/>
      <c r="N28" s="62">
        <v>8</v>
      </c>
      <c r="O28" s="55">
        <f t="shared" si="1"/>
        <v>4.8</v>
      </c>
      <c r="P28" s="54">
        <f t="shared" si="2"/>
        <v>0.24</v>
      </c>
      <c r="Q28" s="53">
        <f t="shared" si="3"/>
        <v>9.6</v>
      </c>
      <c r="R28" s="57">
        <v>12</v>
      </c>
      <c r="S28" s="59">
        <v>2</v>
      </c>
      <c r="T28" s="162">
        <f t="shared" si="24"/>
        <v>96</v>
      </c>
      <c r="U28" s="55">
        <f t="shared" si="25"/>
        <v>57.599999999999994</v>
      </c>
      <c r="V28" s="54">
        <f t="shared" si="26"/>
        <v>2.88</v>
      </c>
      <c r="W28" s="55">
        <f t="shared" si="4"/>
        <v>115.19999999999999</v>
      </c>
      <c r="X28" s="55" t="s">
        <v>277</v>
      </c>
      <c r="Y28" s="161">
        <f t="shared" si="27"/>
        <v>2540</v>
      </c>
      <c r="Z28" s="150">
        <v>312</v>
      </c>
      <c r="AA28" s="59">
        <v>26</v>
      </c>
      <c r="AB28" s="55">
        <f t="shared" si="5"/>
        <v>1497.6</v>
      </c>
      <c r="AC28" s="54">
        <f t="shared" si="5"/>
        <v>74.88</v>
      </c>
      <c r="AD28" s="53">
        <f t="shared" si="5"/>
        <v>2995.2</v>
      </c>
      <c r="AE28" s="52" t="s">
        <v>2</v>
      </c>
      <c r="AF28" s="51">
        <v>1</v>
      </c>
      <c r="AG28" s="160" t="s">
        <v>137</v>
      </c>
      <c r="AH28" s="49">
        <f t="shared" si="6"/>
        <v>57.599999999999994</v>
      </c>
      <c r="AI28" s="48">
        <f t="shared" si="7"/>
        <v>2.88</v>
      </c>
      <c r="AJ28" s="47">
        <f t="shared" si="8"/>
        <v>115.19999999999999</v>
      </c>
      <c r="AK28" s="46" t="s">
        <v>481</v>
      </c>
      <c r="AL28" s="45" t="s">
        <v>480</v>
      </c>
      <c r="AM28" s="44">
        <f t="shared" si="15"/>
        <v>406</v>
      </c>
      <c r="AN28" s="43">
        <f t="shared" si="16"/>
        <v>487.2</v>
      </c>
      <c r="AO28" s="42">
        <f>ROUND(AU28*(1-$AP$9),2)</f>
        <v>8120</v>
      </c>
      <c r="AP28" s="41">
        <f t="shared" si="9"/>
        <v>9744</v>
      </c>
      <c r="AQ28" s="435"/>
      <c r="AR28" s="459"/>
      <c r="AS28" s="426" t="str">
        <f t="shared" si="10"/>
        <v>222998</v>
      </c>
      <c r="AT28" s="66">
        <v>40</v>
      </c>
      <c r="AU28" s="40">
        <f>VLOOKUP(G28,'Теплоизоляционная продукция'!$G:$BD,49,0)</f>
        <v>8120</v>
      </c>
      <c r="AV28" s="423">
        <f t="shared" si="11"/>
        <v>406</v>
      </c>
      <c r="AW28" s="453"/>
    </row>
    <row r="29" spans="1:49" ht="15.75" thickBot="1" x14ac:dyDescent="0.3">
      <c r="A29" s="369" t="s">
        <v>1016</v>
      </c>
      <c r="B29" s="35" t="s">
        <v>477</v>
      </c>
      <c r="C29" s="37">
        <v>30</v>
      </c>
      <c r="D29" s="37">
        <v>1000</v>
      </c>
      <c r="E29" s="37">
        <v>600</v>
      </c>
      <c r="F29" s="38" t="str">
        <f t="shared" si="0"/>
        <v>1000x600x30</v>
      </c>
      <c r="G29" s="148" t="s">
        <v>475</v>
      </c>
      <c r="H29" s="34" t="s">
        <v>474</v>
      </c>
      <c r="I29" s="33" t="s">
        <v>109</v>
      </c>
      <c r="J29" s="31"/>
      <c r="K29" s="30" t="str">
        <f t="shared" ref="K29:M37" si="28">$AE29</f>
        <v>A</v>
      </c>
      <c r="L29" s="30"/>
      <c r="M29" s="29"/>
      <c r="N29" s="28">
        <v>4</v>
      </c>
      <c r="O29" s="23">
        <f t="shared" si="1"/>
        <v>2.4</v>
      </c>
      <c r="P29" s="22">
        <f t="shared" si="2"/>
        <v>7.1999999999999995E-2</v>
      </c>
      <c r="Q29" s="21">
        <f t="shared" si="3"/>
        <v>7.919999999999999</v>
      </c>
      <c r="R29" s="25">
        <v>38</v>
      </c>
      <c r="S29" s="27">
        <v>2</v>
      </c>
      <c r="T29" s="167">
        <f t="shared" si="24"/>
        <v>152</v>
      </c>
      <c r="U29" s="23">
        <f t="shared" si="25"/>
        <v>91.2</v>
      </c>
      <c r="V29" s="22">
        <f t="shared" si="26"/>
        <v>2.7359999999999998</v>
      </c>
      <c r="W29" s="23">
        <f t="shared" si="4"/>
        <v>300.95999999999998</v>
      </c>
      <c r="X29" s="23" t="s">
        <v>277</v>
      </c>
      <c r="Y29" s="178">
        <f t="shared" si="27"/>
        <v>2420</v>
      </c>
      <c r="Z29" s="166">
        <v>988</v>
      </c>
      <c r="AA29" s="27">
        <v>26</v>
      </c>
      <c r="AB29" s="23">
        <f t="shared" si="5"/>
        <v>2371.2000000000003</v>
      </c>
      <c r="AC29" s="22">
        <f t="shared" si="5"/>
        <v>71.135999999999996</v>
      </c>
      <c r="AD29" s="21">
        <f t="shared" si="5"/>
        <v>7824.9599999999991</v>
      </c>
      <c r="AE29" s="20" t="s">
        <v>2</v>
      </c>
      <c r="AF29" s="19">
        <v>1</v>
      </c>
      <c r="AG29" s="159" t="s">
        <v>137</v>
      </c>
      <c r="AH29" s="17">
        <f t="shared" si="6"/>
        <v>91.2</v>
      </c>
      <c r="AI29" s="16">
        <f t="shared" si="7"/>
        <v>2.7359999999999998</v>
      </c>
      <c r="AJ29" s="15">
        <f t="shared" si="8"/>
        <v>300.95999999999998</v>
      </c>
      <c r="AK29" s="14" t="s">
        <v>473</v>
      </c>
      <c r="AL29" s="13" t="s">
        <v>472</v>
      </c>
      <c r="AM29" s="12">
        <f t="shared" ref="AM29:AM38" si="29">ROUND(AO29*C29/1000,2)</f>
        <v>1179</v>
      </c>
      <c r="AN29" s="11">
        <f t="shared" ref="AN29:AN38" si="30">ROUND(AM29*1.2,2)</f>
        <v>1414.8</v>
      </c>
      <c r="AO29" s="10">
        <f>ROUND(AU29*(1-$AP$11),2)</f>
        <v>39300</v>
      </c>
      <c r="AP29" s="9">
        <f t="shared" ref="AP29:AP38" si="31">ROUND(AO29*1.2,2)</f>
        <v>47160</v>
      </c>
      <c r="AQ29" s="435"/>
      <c r="AR29" s="459"/>
      <c r="AS29" s="427" t="str">
        <f t="shared" si="10"/>
        <v>223361</v>
      </c>
      <c r="AT29" s="405">
        <v>110</v>
      </c>
      <c r="AU29" s="40">
        <f>VLOOKUP(G29,'Теплоизоляционная продукция'!$G:$BD,49,0)</f>
        <v>39300</v>
      </c>
      <c r="AV29" s="424">
        <f t="shared" si="11"/>
        <v>1179</v>
      </c>
      <c r="AW29" s="453"/>
    </row>
    <row r="30" spans="1:49" x14ac:dyDescent="0.25">
      <c r="A30" s="282" t="s">
        <v>1017</v>
      </c>
      <c r="B30" s="70" t="s">
        <v>466</v>
      </c>
      <c r="C30" s="71">
        <v>50</v>
      </c>
      <c r="D30" s="71">
        <v>1000</v>
      </c>
      <c r="E30" s="71">
        <v>600</v>
      </c>
      <c r="F30" s="70" t="str">
        <f t="shared" si="0"/>
        <v>1000x600x50</v>
      </c>
      <c r="G30" s="69" t="s">
        <v>1267</v>
      </c>
      <c r="H30" s="68" t="s">
        <v>1172</v>
      </c>
      <c r="I30" s="67" t="s">
        <v>109</v>
      </c>
      <c r="J30" s="65" t="str">
        <f t="shared" ref="J30:L38" si="32">$AE30</f>
        <v>A</v>
      </c>
      <c r="K30" s="64" t="str">
        <f t="shared" si="28"/>
        <v>A</v>
      </c>
      <c r="L30" s="64" t="str">
        <f t="shared" si="28"/>
        <v>A</v>
      </c>
      <c r="M30" s="63" t="str">
        <f t="shared" si="28"/>
        <v>A</v>
      </c>
      <c r="N30" s="62">
        <v>10</v>
      </c>
      <c r="O30" s="55">
        <f t="shared" si="1"/>
        <v>6</v>
      </c>
      <c r="P30" s="54">
        <f t="shared" si="2"/>
        <v>0.3</v>
      </c>
      <c r="Q30" s="53">
        <f t="shared" si="3"/>
        <v>12</v>
      </c>
      <c r="R30" s="57">
        <v>20</v>
      </c>
      <c r="S30" s="59">
        <v>4</v>
      </c>
      <c r="T30" s="162">
        <f t="shared" si="24"/>
        <v>200</v>
      </c>
      <c r="U30" s="55">
        <f t="shared" si="25"/>
        <v>120</v>
      </c>
      <c r="V30" s="54">
        <f t="shared" si="26"/>
        <v>6</v>
      </c>
      <c r="W30" s="55">
        <f t="shared" si="4"/>
        <v>240</v>
      </c>
      <c r="X30" s="55" t="s">
        <v>164</v>
      </c>
      <c r="Y30" s="165">
        <f t="shared" si="27"/>
        <v>2640</v>
      </c>
      <c r="Z30" s="150">
        <v>260</v>
      </c>
      <c r="AA30" s="59">
        <v>13</v>
      </c>
      <c r="AB30" s="55">
        <f t="shared" si="5"/>
        <v>1560</v>
      </c>
      <c r="AC30" s="54">
        <f t="shared" si="5"/>
        <v>78</v>
      </c>
      <c r="AD30" s="53">
        <f t="shared" si="5"/>
        <v>3120</v>
      </c>
      <c r="AE30" s="52" t="s">
        <v>2</v>
      </c>
      <c r="AF30" s="51">
        <v>1</v>
      </c>
      <c r="AG30" s="160" t="s">
        <v>137</v>
      </c>
      <c r="AH30" s="49">
        <f t="shared" si="6"/>
        <v>120</v>
      </c>
      <c r="AI30" s="48">
        <f t="shared" si="7"/>
        <v>6</v>
      </c>
      <c r="AJ30" s="47">
        <f t="shared" si="8"/>
        <v>240</v>
      </c>
      <c r="AK30" s="46" t="s">
        <v>471</v>
      </c>
      <c r="AL30" s="45" t="s">
        <v>470</v>
      </c>
      <c r="AM30" s="44">
        <f t="shared" si="29"/>
        <v>286</v>
      </c>
      <c r="AN30" s="43">
        <f t="shared" si="30"/>
        <v>343.2</v>
      </c>
      <c r="AO30" s="42">
        <f>ROUND(AU30*(1-$AP$9),2)</f>
        <v>5720</v>
      </c>
      <c r="AP30" s="41">
        <f t="shared" si="31"/>
        <v>6864</v>
      </c>
      <c r="AQ30" s="435"/>
      <c r="AR30" s="459"/>
      <c r="AS30" s="426" t="str">
        <f t="shared" si="10"/>
        <v>315194</v>
      </c>
      <c r="AT30" s="66">
        <v>40</v>
      </c>
      <c r="AU30" s="40">
        <f>VLOOKUP(G30,'Теплоизоляционная продукция'!$G:$BD,49,0)</f>
        <v>5720</v>
      </c>
      <c r="AV30" s="423">
        <f t="shared" si="11"/>
        <v>286</v>
      </c>
      <c r="AW30" s="453"/>
    </row>
    <row r="31" spans="1:49" x14ac:dyDescent="0.25">
      <c r="A31" s="73" t="s">
        <v>1017</v>
      </c>
      <c r="B31" s="72" t="s">
        <v>466</v>
      </c>
      <c r="C31" s="74">
        <v>75</v>
      </c>
      <c r="D31" s="74">
        <v>1000</v>
      </c>
      <c r="E31" s="74">
        <v>600</v>
      </c>
      <c r="F31" s="72" t="str">
        <f>D31&amp;"x"&amp;E31&amp;"x"&amp;C31</f>
        <v>1000x600x75</v>
      </c>
      <c r="G31" s="152" t="s">
        <v>1268</v>
      </c>
      <c r="H31" s="68" t="s">
        <v>1173</v>
      </c>
      <c r="I31" s="67" t="s">
        <v>109</v>
      </c>
      <c r="J31" s="65" t="s">
        <v>2</v>
      </c>
      <c r="K31" s="64" t="s">
        <v>2</v>
      </c>
      <c r="L31" s="412" t="s">
        <v>1251</v>
      </c>
      <c r="M31" s="63"/>
      <c r="N31" s="62">
        <v>8</v>
      </c>
      <c r="O31" s="55">
        <f>N31*D31*E31/1000000</f>
        <v>4.8</v>
      </c>
      <c r="P31" s="54">
        <f>O31*C31/1000</f>
        <v>0.36</v>
      </c>
      <c r="Q31" s="53">
        <f t="shared" si="3"/>
        <v>14.399999999999999</v>
      </c>
      <c r="R31" s="57">
        <v>16</v>
      </c>
      <c r="S31" s="59">
        <v>4</v>
      </c>
      <c r="T31" s="162">
        <f t="shared" si="24"/>
        <v>128</v>
      </c>
      <c r="U31" s="55">
        <f t="shared" si="25"/>
        <v>76.8</v>
      </c>
      <c r="V31" s="54">
        <f t="shared" si="26"/>
        <v>5.76</v>
      </c>
      <c r="W31" s="55">
        <f t="shared" si="4"/>
        <v>230.39999999999998</v>
      </c>
      <c r="X31" s="55" t="s">
        <v>164</v>
      </c>
      <c r="Y31" s="165">
        <f t="shared" si="27"/>
        <v>2540</v>
      </c>
      <c r="Z31" s="150">
        <f>AA31*R31</f>
        <v>208</v>
      </c>
      <c r="AA31" s="59">
        <v>13</v>
      </c>
      <c r="AB31" s="55">
        <f t="shared" ref="AB31:AD31" si="33">IF($AA31="--",$Z31*O31,$AA31*U31)</f>
        <v>998.4</v>
      </c>
      <c r="AC31" s="54">
        <f t="shared" si="33"/>
        <v>74.88</v>
      </c>
      <c r="AD31" s="53">
        <f t="shared" si="33"/>
        <v>2995.2</v>
      </c>
      <c r="AE31" s="52" t="s">
        <v>1245</v>
      </c>
      <c r="AF31" s="51">
        <v>1</v>
      </c>
      <c r="AG31" s="160" t="s">
        <v>137</v>
      </c>
      <c r="AH31" s="49">
        <f>IF(AG31="пач.",AF31*O31,AF31*U31)</f>
        <v>76.8</v>
      </c>
      <c r="AI31" s="48">
        <f>IF(AG31="пач.",AF31*P31,AF31*V31)</f>
        <v>5.76</v>
      </c>
      <c r="AJ31" s="47">
        <f>IF(AG31="пач.",AF31*Q31,AF31*W31)</f>
        <v>230.39999999999998</v>
      </c>
      <c r="AK31" s="46" t="s">
        <v>469</v>
      </c>
      <c r="AL31" s="45" t="s">
        <v>969</v>
      </c>
      <c r="AM31" s="44">
        <f t="shared" ref="AM31" si="34">ROUND(AO31*C31/1000,2)</f>
        <v>429</v>
      </c>
      <c r="AN31" s="43">
        <f t="shared" ref="AN31" si="35">ROUND(AM31*1.2,2)</f>
        <v>514.79999999999995</v>
      </c>
      <c r="AO31" s="42">
        <f>ROUND(AU31*(1-$AP$9),2)</f>
        <v>5720</v>
      </c>
      <c r="AP31" s="41">
        <f t="shared" ref="AP31" si="36">ROUND(AO31*1.2,2)</f>
        <v>6864</v>
      </c>
      <c r="AQ31" s="435"/>
      <c r="AR31" s="459"/>
      <c r="AS31" s="426" t="str">
        <f t="shared" si="10"/>
        <v>315195</v>
      </c>
      <c r="AT31" s="66">
        <v>40</v>
      </c>
      <c r="AU31" s="40">
        <f>VLOOKUP(G31,'Теплоизоляционная продукция'!$G:$BD,49,0)</f>
        <v>5720</v>
      </c>
      <c r="AV31" s="423">
        <f t="shared" si="11"/>
        <v>429</v>
      </c>
      <c r="AW31" s="453"/>
    </row>
    <row r="32" spans="1:49" x14ac:dyDescent="0.25">
      <c r="A32" s="73" t="s">
        <v>1017</v>
      </c>
      <c r="B32" s="72" t="s">
        <v>466</v>
      </c>
      <c r="C32" s="74">
        <v>100</v>
      </c>
      <c r="D32" s="74">
        <v>1000</v>
      </c>
      <c r="E32" s="74">
        <v>600</v>
      </c>
      <c r="F32" s="72" t="str">
        <f t="shared" si="0"/>
        <v>1000x600x100</v>
      </c>
      <c r="G32" s="152" t="s">
        <v>1269</v>
      </c>
      <c r="H32" s="68" t="s">
        <v>1174</v>
      </c>
      <c r="I32" s="67" t="s">
        <v>109</v>
      </c>
      <c r="J32" s="65" t="str">
        <f t="shared" si="32"/>
        <v>A</v>
      </c>
      <c r="K32" s="64" t="str">
        <f t="shared" si="28"/>
        <v>A</v>
      </c>
      <c r="L32" s="64" t="str">
        <f t="shared" si="28"/>
        <v>A</v>
      </c>
      <c r="M32" s="63" t="str">
        <f t="shared" si="28"/>
        <v>A</v>
      </c>
      <c r="N32" s="62">
        <v>5</v>
      </c>
      <c r="O32" s="55">
        <f t="shared" si="1"/>
        <v>3</v>
      </c>
      <c r="P32" s="54">
        <f t="shared" si="2"/>
        <v>0.3</v>
      </c>
      <c r="Q32" s="53">
        <f t="shared" si="3"/>
        <v>12</v>
      </c>
      <c r="R32" s="57">
        <v>20</v>
      </c>
      <c r="S32" s="59">
        <v>4</v>
      </c>
      <c r="T32" s="162">
        <f t="shared" si="24"/>
        <v>100</v>
      </c>
      <c r="U32" s="55">
        <f t="shared" si="25"/>
        <v>60</v>
      </c>
      <c r="V32" s="54">
        <f t="shared" si="26"/>
        <v>6</v>
      </c>
      <c r="W32" s="55">
        <f t="shared" si="4"/>
        <v>240</v>
      </c>
      <c r="X32" s="55" t="s">
        <v>164</v>
      </c>
      <c r="Y32" s="165">
        <f t="shared" si="27"/>
        <v>2640</v>
      </c>
      <c r="Z32" s="150">
        <v>260</v>
      </c>
      <c r="AA32" s="59">
        <v>13</v>
      </c>
      <c r="AB32" s="55">
        <f t="shared" si="5"/>
        <v>780</v>
      </c>
      <c r="AC32" s="54">
        <f t="shared" si="5"/>
        <v>78</v>
      </c>
      <c r="AD32" s="53">
        <f t="shared" si="5"/>
        <v>3120</v>
      </c>
      <c r="AE32" s="52" t="s">
        <v>2</v>
      </c>
      <c r="AF32" s="51">
        <v>1</v>
      </c>
      <c r="AG32" s="160" t="s">
        <v>137</v>
      </c>
      <c r="AH32" s="49">
        <f t="shared" si="6"/>
        <v>60</v>
      </c>
      <c r="AI32" s="48">
        <f t="shared" si="7"/>
        <v>6</v>
      </c>
      <c r="AJ32" s="47">
        <f t="shared" si="8"/>
        <v>240</v>
      </c>
      <c r="AK32" s="46" t="s">
        <v>468</v>
      </c>
      <c r="AL32" s="45" t="s">
        <v>467</v>
      </c>
      <c r="AM32" s="44">
        <f t="shared" si="29"/>
        <v>572</v>
      </c>
      <c r="AN32" s="43">
        <f t="shared" si="30"/>
        <v>686.4</v>
      </c>
      <c r="AO32" s="42">
        <f>ROUND(AU32*(1-$AP$9),2)</f>
        <v>5720</v>
      </c>
      <c r="AP32" s="41">
        <f t="shared" si="31"/>
        <v>6864</v>
      </c>
      <c r="AQ32" s="435"/>
      <c r="AR32" s="459"/>
      <c r="AS32" s="426" t="str">
        <f t="shared" si="10"/>
        <v>315196</v>
      </c>
      <c r="AT32" s="66">
        <v>40</v>
      </c>
      <c r="AU32" s="40">
        <f>VLOOKUP(G32,'Теплоизоляционная продукция'!$G:$BD,49,0)</f>
        <v>5720</v>
      </c>
      <c r="AV32" s="423">
        <f t="shared" si="11"/>
        <v>572</v>
      </c>
      <c r="AW32" s="453"/>
    </row>
    <row r="33" spans="1:49" x14ac:dyDescent="0.25">
      <c r="A33" s="282" t="s">
        <v>1017</v>
      </c>
      <c r="B33" s="70" t="s">
        <v>464</v>
      </c>
      <c r="C33" s="168">
        <v>27</v>
      </c>
      <c r="D33" s="71">
        <v>1000</v>
      </c>
      <c r="E33" s="71">
        <v>600</v>
      </c>
      <c r="F33" s="72" t="str">
        <f t="shared" si="0"/>
        <v>1000x600x27</v>
      </c>
      <c r="G33" s="152" t="s">
        <v>465</v>
      </c>
      <c r="H33" s="68" t="s">
        <v>1175</v>
      </c>
      <c r="I33" s="67" t="s">
        <v>109</v>
      </c>
      <c r="J33" s="65" t="str">
        <f t="shared" si="32"/>
        <v>A</v>
      </c>
      <c r="K33" s="64" t="str">
        <f t="shared" si="28"/>
        <v>A</v>
      </c>
      <c r="L33" s="64" t="str">
        <f t="shared" si="28"/>
        <v>A</v>
      </c>
      <c r="M33" s="63" t="str">
        <f t="shared" si="28"/>
        <v>A</v>
      </c>
      <c r="N33" s="62">
        <v>12</v>
      </c>
      <c r="O33" s="55">
        <f t="shared" si="1"/>
        <v>7.2</v>
      </c>
      <c r="P33" s="54">
        <f t="shared" si="2"/>
        <v>0.19440000000000002</v>
      </c>
      <c r="Q33" s="53">
        <f t="shared" si="3"/>
        <v>11.664000000000001</v>
      </c>
      <c r="R33" s="57">
        <v>14</v>
      </c>
      <c r="S33" s="59">
        <v>2</v>
      </c>
      <c r="T33" s="162">
        <f t="shared" si="24"/>
        <v>168</v>
      </c>
      <c r="U33" s="55">
        <f t="shared" si="25"/>
        <v>100.8</v>
      </c>
      <c r="V33" s="54">
        <f t="shared" si="26"/>
        <v>2.7216000000000005</v>
      </c>
      <c r="W33" s="55">
        <f t="shared" si="4"/>
        <v>163.29600000000002</v>
      </c>
      <c r="X33" s="55" t="s">
        <v>277</v>
      </c>
      <c r="Y33" s="161">
        <f t="shared" si="27"/>
        <v>2408</v>
      </c>
      <c r="Z33" s="150">
        <v>364</v>
      </c>
      <c r="AA33" s="59">
        <v>26</v>
      </c>
      <c r="AB33" s="55">
        <f t="shared" si="5"/>
        <v>2620.7999999999997</v>
      </c>
      <c r="AC33" s="54">
        <f t="shared" si="5"/>
        <v>70.761600000000016</v>
      </c>
      <c r="AD33" s="53">
        <f t="shared" si="5"/>
        <v>4245.6960000000008</v>
      </c>
      <c r="AE33" s="52" t="s">
        <v>2</v>
      </c>
      <c r="AF33" s="51">
        <v>1</v>
      </c>
      <c r="AG33" s="160" t="s">
        <v>137</v>
      </c>
      <c r="AH33" s="49">
        <f t="shared" si="6"/>
        <v>100.8</v>
      </c>
      <c r="AI33" s="48">
        <f t="shared" si="7"/>
        <v>2.7216000000000005</v>
      </c>
      <c r="AJ33" s="47">
        <f t="shared" si="8"/>
        <v>163.29600000000002</v>
      </c>
      <c r="AK33" s="46" t="s">
        <v>463</v>
      </c>
      <c r="AL33" s="45" t="s">
        <v>462</v>
      </c>
      <c r="AM33" s="44">
        <f>ROUND(AO33*C33/1000,0)</f>
        <v>202</v>
      </c>
      <c r="AN33" s="43">
        <f t="shared" si="30"/>
        <v>242.4</v>
      </c>
      <c r="AO33" s="42">
        <f t="shared" ref="AO33:AO38" si="37">ROUND(AU33*(1-$AP$12),2)</f>
        <v>7470</v>
      </c>
      <c r="AP33" s="41">
        <f t="shared" si="31"/>
        <v>8964</v>
      </c>
      <c r="AQ33" s="435"/>
      <c r="AR33" s="459"/>
      <c r="AS33" s="426" t="str">
        <f t="shared" si="10"/>
        <v>236227</v>
      </c>
      <c r="AT33" s="66">
        <v>60</v>
      </c>
      <c r="AU33" s="40">
        <f>VLOOKUP(G33,'Теплоизоляционная продукция'!$G:$BD,49,0)</f>
        <v>7470</v>
      </c>
      <c r="AV33" s="423">
        <f t="shared" si="11"/>
        <v>202</v>
      </c>
      <c r="AW33" s="453"/>
    </row>
    <row r="34" spans="1:49" x14ac:dyDescent="0.25">
      <c r="A34" s="282" t="s">
        <v>1017</v>
      </c>
      <c r="B34" s="70" t="s">
        <v>460</v>
      </c>
      <c r="C34" s="168">
        <v>50</v>
      </c>
      <c r="D34" s="71">
        <v>1000</v>
      </c>
      <c r="E34" s="71">
        <v>600</v>
      </c>
      <c r="F34" s="72" t="str">
        <f t="shared" ref="F34:F36" si="38">D34&amp;"x"&amp;E34&amp;"x"&amp;C34</f>
        <v>1000x600x50</v>
      </c>
      <c r="G34" s="152" t="s">
        <v>1270</v>
      </c>
      <c r="H34" s="68" t="s">
        <v>1036</v>
      </c>
      <c r="I34" s="67" t="s">
        <v>109</v>
      </c>
      <c r="J34" s="444" t="s">
        <v>134</v>
      </c>
      <c r="K34" s="64" t="s">
        <v>2</v>
      </c>
      <c r="L34" s="64"/>
      <c r="M34" s="413" t="s">
        <v>134</v>
      </c>
      <c r="N34" s="62">
        <v>8</v>
      </c>
      <c r="O34" s="55">
        <f t="shared" ref="O34:O36" si="39">N34*D34*E34/1000000</f>
        <v>4.8</v>
      </c>
      <c r="P34" s="54">
        <f t="shared" ref="P34:P36" si="40">O34*C34/1000</f>
        <v>0.24</v>
      </c>
      <c r="Q34" s="53">
        <f t="shared" si="3"/>
        <v>14.399999999999999</v>
      </c>
      <c r="R34" s="57">
        <v>24</v>
      </c>
      <c r="S34" s="59">
        <v>4</v>
      </c>
      <c r="T34" s="162">
        <f t="shared" si="24"/>
        <v>192</v>
      </c>
      <c r="U34" s="55">
        <f t="shared" si="25"/>
        <v>115.19999999999999</v>
      </c>
      <c r="V34" s="54">
        <f t="shared" si="26"/>
        <v>5.76</v>
      </c>
      <c r="W34" s="55">
        <f t="shared" si="4"/>
        <v>345.59999999999997</v>
      </c>
      <c r="X34" s="55" t="s">
        <v>164</v>
      </c>
      <c r="Y34" s="161">
        <f t="shared" si="27"/>
        <v>2540</v>
      </c>
      <c r="Z34" s="150">
        <v>364</v>
      </c>
      <c r="AA34" s="59">
        <v>13</v>
      </c>
      <c r="AB34" s="55">
        <f t="shared" ref="AB34" si="41">IF($AA34="--",$Z34*O34,$AA34*U34)</f>
        <v>1497.6</v>
      </c>
      <c r="AC34" s="54">
        <f t="shared" ref="AC34" si="42">IF($AA34="--",$Z34*P34,$AA34*V34)</f>
        <v>74.88</v>
      </c>
      <c r="AD34" s="53">
        <f t="shared" ref="AD34" si="43">IF($AA34="--",$Z34*Q34,$AA34*W34)</f>
        <v>4492.7999999999993</v>
      </c>
      <c r="AE34" s="52" t="s">
        <v>1245</v>
      </c>
      <c r="AF34" s="51">
        <v>1</v>
      </c>
      <c r="AG34" s="160" t="s">
        <v>137</v>
      </c>
      <c r="AH34" s="49">
        <f t="shared" ref="AH34" si="44">IF(AG34="пач.",AF34*O34,AF34*U34)</f>
        <v>115.19999999999999</v>
      </c>
      <c r="AI34" s="48">
        <f t="shared" ref="AI34" si="45">IF(AG34="пач.",AF34*P34,AF34*V34)</f>
        <v>5.76</v>
      </c>
      <c r="AJ34" s="47">
        <f t="shared" ref="AJ34" si="46">IF(AG34="пач.",AF34*Q34,AF34*W34)</f>
        <v>345.59999999999997</v>
      </c>
      <c r="AK34" s="46" t="s">
        <v>461</v>
      </c>
      <c r="AL34" s="45" t="s">
        <v>1200</v>
      </c>
      <c r="AM34" s="44">
        <f t="shared" ref="AM34" si="47">ROUND(AO34*C34/1000,2)</f>
        <v>346.5</v>
      </c>
      <c r="AN34" s="43">
        <f t="shared" ref="AN34" si="48">ROUND(AM34*1.2,2)</f>
        <v>415.8</v>
      </c>
      <c r="AO34" s="42">
        <f t="shared" si="37"/>
        <v>6930</v>
      </c>
      <c r="AP34" s="41">
        <f t="shared" ref="AP34:AP35" si="49">ROUND(AO34*1.2,2)</f>
        <v>8316</v>
      </c>
      <c r="AQ34" s="435"/>
      <c r="AR34" s="459"/>
      <c r="AS34" s="426" t="str">
        <f t="shared" si="10"/>
        <v>315197</v>
      </c>
      <c r="AT34" s="66">
        <v>60</v>
      </c>
      <c r="AU34" s="40">
        <f>VLOOKUP(G34,'Теплоизоляционная продукция'!$G:$BD,49,0)</f>
        <v>6930</v>
      </c>
      <c r="AV34" s="423">
        <f t="shared" si="11"/>
        <v>346.5</v>
      </c>
      <c r="AW34" s="453"/>
    </row>
    <row r="35" spans="1:49" x14ac:dyDescent="0.25">
      <c r="A35" s="73" t="s">
        <v>1017</v>
      </c>
      <c r="B35" s="72" t="s">
        <v>460</v>
      </c>
      <c r="C35" s="168">
        <v>100</v>
      </c>
      <c r="D35" s="71">
        <v>1000</v>
      </c>
      <c r="E35" s="71">
        <v>600</v>
      </c>
      <c r="F35" s="72" t="str">
        <f t="shared" si="38"/>
        <v>1000x600x100</v>
      </c>
      <c r="G35" s="439" t="s">
        <v>1276</v>
      </c>
      <c r="H35" s="419" t="s">
        <v>1277</v>
      </c>
      <c r="I35" s="67" t="s">
        <v>109</v>
      </c>
      <c r="J35" s="65" t="s">
        <v>2</v>
      </c>
      <c r="K35" s="64" t="s">
        <v>2</v>
      </c>
      <c r="L35" s="64" t="s">
        <v>134</v>
      </c>
      <c r="M35" s="413" t="s">
        <v>134</v>
      </c>
      <c r="N35" s="62">
        <v>4</v>
      </c>
      <c r="O35" s="55">
        <f t="shared" ref="O35" si="50">N35*D35*E35/1000000</f>
        <v>2.4</v>
      </c>
      <c r="P35" s="54">
        <f t="shared" ref="P35" si="51">O35*C35/1000</f>
        <v>0.24</v>
      </c>
      <c r="Q35" s="53">
        <f t="shared" si="3"/>
        <v>14.399999999999999</v>
      </c>
      <c r="R35" s="57">
        <v>24</v>
      </c>
      <c r="S35" s="59">
        <v>4</v>
      </c>
      <c r="T35" s="162">
        <f t="shared" ref="T35" si="52">R35*N35</f>
        <v>96</v>
      </c>
      <c r="U35" s="55">
        <f t="shared" ref="U35" si="53">O35*R35</f>
        <v>57.599999999999994</v>
      </c>
      <c r="V35" s="54">
        <f t="shared" ref="V35" si="54">P35*R35</f>
        <v>5.76</v>
      </c>
      <c r="W35" s="55">
        <f t="shared" si="4"/>
        <v>345.59999999999997</v>
      </c>
      <c r="X35" s="55" t="s">
        <v>164</v>
      </c>
      <c r="Y35" s="161">
        <f t="shared" si="27"/>
        <v>2540</v>
      </c>
      <c r="Z35" s="150">
        <v>260</v>
      </c>
      <c r="AA35" s="59">
        <v>13</v>
      </c>
      <c r="AB35" s="55">
        <f t="shared" ref="AB35" si="55">IF($AA35="--",$Z35*O35,$AA35*U35)</f>
        <v>748.8</v>
      </c>
      <c r="AC35" s="54">
        <f t="shared" ref="AC35" si="56">IF($AA35="--",$Z35*P35,$AA35*V35)</f>
        <v>74.88</v>
      </c>
      <c r="AD35" s="53">
        <f t="shared" ref="AD35" si="57">IF($AA35="--",$Z35*Q35,$AA35*W35)</f>
        <v>4492.7999999999993</v>
      </c>
      <c r="AE35" s="52" t="s">
        <v>1245</v>
      </c>
      <c r="AF35" s="51">
        <v>1</v>
      </c>
      <c r="AG35" s="160" t="s">
        <v>137</v>
      </c>
      <c r="AH35" s="49">
        <f t="shared" ref="AH35" si="58">IF(AG35="пач.",AF35*O35,AF35*U35)</f>
        <v>57.599999999999994</v>
      </c>
      <c r="AI35" s="48">
        <f t="shared" ref="AI35" si="59">IF(AG35="пач.",AF35*P35,AF35*V35)</f>
        <v>5.76</v>
      </c>
      <c r="AJ35" s="47">
        <f t="shared" ref="AJ35" si="60">IF(AG35="пач.",AF35*Q35,AF35*W35)</f>
        <v>345.59999999999997</v>
      </c>
      <c r="AK35" s="46"/>
      <c r="AL35" s="45">
        <v>4604653009173</v>
      </c>
      <c r="AM35" s="44">
        <f>ROUND(AO35*C35/1000,2)</f>
        <v>693</v>
      </c>
      <c r="AN35" s="43">
        <f>ROUND(AM35*1.2,2)</f>
        <v>831.6</v>
      </c>
      <c r="AO35" s="42">
        <f t="shared" si="37"/>
        <v>6930</v>
      </c>
      <c r="AP35" s="41">
        <f t="shared" si="49"/>
        <v>8316</v>
      </c>
      <c r="AQ35" s="435"/>
      <c r="AR35" s="459"/>
      <c r="AS35" s="426" t="s">
        <v>1276</v>
      </c>
      <c r="AT35" s="66">
        <v>60</v>
      </c>
      <c r="AU35" s="40">
        <f>VLOOKUP(G35,'Теплоизоляционная продукция'!$G:$BD,49,0)</f>
        <v>6930</v>
      </c>
      <c r="AV35" s="423">
        <f t="shared" si="11"/>
        <v>693</v>
      </c>
      <c r="AW35" s="453"/>
    </row>
    <row r="36" spans="1:49" ht="15.75" thickBot="1" x14ac:dyDescent="0.3">
      <c r="A36" s="282" t="s">
        <v>1017</v>
      </c>
      <c r="B36" s="70" t="s">
        <v>453</v>
      </c>
      <c r="C36" s="168">
        <v>25</v>
      </c>
      <c r="D36" s="71">
        <v>1000</v>
      </c>
      <c r="E36" s="71">
        <v>600</v>
      </c>
      <c r="F36" s="72" t="str">
        <f t="shared" si="38"/>
        <v>1000x600x25</v>
      </c>
      <c r="G36" s="152" t="s">
        <v>896</v>
      </c>
      <c r="H36" s="68" t="s">
        <v>1176</v>
      </c>
      <c r="I36" s="67" t="s">
        <v>109</v>
      </c>
      <c r="J36" s="65" t="str">
        <f t="shared" si="32"/>
        <v>A</v>
      </c>
      <c r="K36" s="64" t="str">
        <f t="shared" si="28"/>
        <v>A</v>
      </c>
      <c r="L36" s="64"/>
      <c r="M36" s="63" t="str">
        <f t="shared" si="28"/>
        <v>A</v>
      </c>
      <c r="N36" s="62">
        <v>8</v>
      </c>
      <c r="O36" s="55">
        <f t="shared" si="39"/>
        <v>4.8</v>
      </c>
      <c r="P36" s="54">
        <f t="shared" si="40"/>
        <v>0.12</v>
      </c>
      <c r="Q36" s="53">
        <f t="shared" si="3"/>
        <v>13.799999999999999</v>
      </c>
      <c r="R36" s="57">
        <v>24</v>
      </c>
      <c r="S36" s="59">
        <v>2</v>
      </c>
      <c r="T36" s="162">
        <f t="shared" si="24"/>
        <v>192</v>
      </c>
      <c r="U36" s="55">
        <f t="shared" si="25"/>
        <v>115.19999999999999</v>
      </c>
      <c r="V36" s="54">
        <f t="shared" si="26"/>
        <v>2.88</v>
      </c>
      <c r="W36" s="55">
        <f t="shared" si="4"/>
        <v>331.2</v>
      </c>
      <c r="X36" s="55" t="s">
        <v>1281</v>
      </c>
      <c r="Y36" s="161">
        <f t="shared" si="27"/>
        <v>2540</v>
      </c>
      <c r="Z36" s="150">
        <v>624</v>
      </c>
      <c r="AA36" s="59">
        <v>26</v>
      </c>
      <c r="AB36" s="55">
        <f t="shared" ref="AB36" si="61">IF($AA36="--",$Z36*O36,$AA36*U36)</f>
        <v>2995.2</v>
      </c>
      <c r="AC36" s="54">
        <f t="shared" ref="AC36" si="62">IF($AA36="--",$Z36*P36,$AA36*V36)</f>
        <v>74.88</v>
      </c>
      <c r="AD36" s="53">
        <f t="shared" ref="AD36" si="63">IF($AA36="--",$Z36*Q36,$AA36*W36)</f>
        <v>8611.1999999999989</v>
      </c>
      <c r="AE36" s="52" t="s">
        <v>2</v>
      </c>
      <c r="AF36" s="51">
        <v>1</v>
      </c>
      <c r="AG36" s="160" t="s">
        <v>137</v>
      </c>
      <c r="AH36" s="49">
        <f t="shared" ref="AH36" si="64">IF(AG36="пач.",AF36*O36,AF36*U36)</f>
        <v>115.19999999999999</v>
      </c>
      <c r="AI36" s="48">
        <f t="shared" ref="AI36" si="65">IF(AG36="пач.",AF36*P36,AF36*V36)</f>
        <v>2.88</v>
      </c>
      <c r="AJ36" s="47">
        <f t="shared" ref="AJ36" si="66">IF(AG36="пач.",AF36*Q36,AF36*W36)</f>
        <v>331.2</v>
      </c>
      <c r="AK36" s="46"/>
      <c r="AL36" s="45">
        <v>4604653259851</v>
      </c>
      <c r="AM36" s="44">
        <f t="shared" ref="AM36" si="67">ROUND(AO36*C36/1000,2)</f>
        <v>298</v>
      </c>
      <c r="AN36" s="43">
        <f t="shared" ref="AN36" si="68">ROUND(AM36*1.2,2)</f>
        <v>357.6</v>
      </c>
      <c r="AO36" s="42">
        <f t="shared" si="37"/>
        <v>11920</v>
      </c>
      <c r="AP36" s="41">
        <f t="shared" ref="AP36" si="69">ROUND(AO36*1.2,2)</f>
        <v>14304</v>
      </c>
      <c r="AQ36" s="435"/>
      <c r="AR36" s="459"/>
      <c r="AS36" s="426" t="str">
        <f>G36</f>
        <v>278316</v>
      </c>
      <c r="AT36" s="66">
        <v>115</v>
      </c>
      <c r="AU36" s="40">
        <f>VLOOKUP(G36,'Теплоизоляционная продукция'!$G:$BD,49,0)</f>
        <v>11920</v>
      </c>
      <c r="AV36" s="423">
        <f t="shared" si="11"/>
        <v>298</v>
      </c>
      <c r="AW36" s="453"/>
    </row>
    <row r="37" spans="1:49" x14ac:dyDescent="0.25">
      <c r="A37" s="107" t="s">
        <v>1018</v>
      </c>
      <c r="B37" s="105" t="s">
        <v>279</v>
      </c>
      <c r="C37" s="105">
        <v>50</v>
      </c>
      <c r="D37" s="106">
        <v>1000</v>
      </c>
      <c r="E37" s="106">
        <v>600</v>
      </c>
      <c r="F37" s="105" t="str">
        <f t="shared" ref="F37:F38" si="70">D37&amp;"x"&amp;E37&amp;"x"&amp;C37</f>
        <v>1000x600x50</v>
      </c>
      <c r="G37" s="158" t="s">
        <v>1050</v>
      </c>
      <c r="H37" s="103" t="s">
        <v>1177</v>
      </c>
      <c r="I37" s="102" t="s">
        <v>109</v>
      </c>
      <c r="J37" s="100" t="str">
        <f t="shared" si="32"/>
        <v>A</v>
      </c>
      <c r="K37" s="99" t="str">
        <f t="shared" si="28"/>
        <v>A</v>
      </c>
      <c r="L37" s="99" t="str">
        <f t="shared" si="28"/>
        <v>A</v>
      </c>
      <c r="M37" s="98" t="str">
        <f t="shared" ref="M37:M38" si="71">$AE37</f>
        <v>A</v>
      </c>
      <c r="N37" s="97">
        <v>4</v>
      </c>
      <c r="O37" s="90">
        <f t="shared" ref="O37:O38" si="72">N37*D37*E37/1000000</f>
        <v>2.4</v>
      </c>
      <c r="P37" s="89">
        <f t="shared" ref="P37:P38" si="73">O37*C37/1000</f>
        <v>0.12</v>
      </c>
      <c r="Q37" s="88">
        <f t="shared" si="3"/>
        <v>13.2</v>
      </c>
      <c r="R37" s="185">
        <v>24</v>
      </c>
      <c r="S37" s="94">
        <v>2</v>
      </c>
      <c r="T37" s="437">
        <f t="shared" si="24"/>
        <v>96</v>
      </c>
      <c r="U37" s="90">
        <f t="shared" si="25"/>
        <v>57.599999999999994</v>
      </c>
      <c r="V37" s="89">
        <f t="shared" si="26"/>
        <v>2.88</v>
      </c>
      <c r="W37" s="90">
        <f t="shared" si="4"/>
        <v>316.8</v>
      </c>
      <c r="X37" s="90" t="s">
        <v>277</v>
      </c>
      <c r="Y37" s="188">
        <f t="shared" si="27"/>
        <v>2540</v>
      </c>
      <c r="Z37" s="438">
        <v>624</v>
      </c>
      <c r="AA37" s="94">
        <v>26</v>
      </c>
      <c r="AB37" s="90">
        <f t="shared" ref="AB37:AD38" si="74">IF($AA37="--",$Z37*O37,$AA37*U37)</f>
        <v>1497.6</v>
      </c>
      <c r="AC37" s="89">
        <f t="shared" si="74"/>
        <v>74.88</v>
      </c>
      <c r="AD37" s="88">
        <f t="shared" si="74"/>
        <v>8236.8000000000011</v>
      </c>
      <c r="AE37" s="87" t="s">
        <v>2</v>
      </c>
      <c r="AF37" s="86">
        <v>1</v>
      </c>
      <c r="AG37" s="443" t="s">
        <v>137</v>
      </c>
      <c r="AH37" s="84">
        <f t="shared" si="6"/>
        <v>57.599999999999994</v>
      </c>
      <c r="AI37" s="83">
        <f t="shared" si="7"/>
        <v>2.88</v>
      </c>
      <c r="AJ37" s="82">
        <f t="shared" si="8"/>
        <v>316.8</v>
      </c>
      <c r="AK37" s="81" t="s">
        <v>281</v>
      </c>
      <c r="AL37" s="80" t="s">
        <v>280</v>
      </c>
      <c r="AM37" s="79">
        <f t="shared" si="29"/>
        <v>577</v>
      </c>
      <c r="AN37" s="78">
        <f t="shared" si="30"/>
        <v>692.4</v>
      </c>
      <c r="AO37" s="77">
        <f t="shared" si="37"/>
        <v>11540</v>
      </c>
      <c r="AP37" s="76">
        <f t="shared" si="31"/>
        <v>13848</v>
      </c>
      <c r="AQ37" s="435"/>
      <c r="AR37" s="459"/>
      <c r="AS37" s="426" t="str">
        <f>G37</f>
        <v>305872</v>
      </c>
      <c r="AT37" s="66">
        <v>110</v>
      </c>
      <c r="AU37" s="40">
        <f>VLOOKUP(G37,'Теплоизоляционная продукция'!$G:$BD,49,0)</f>
        <v>11540</v>
      </c>
      <c r="AV37" s="423">
        <f t="shared" si="11"/>
        <v>577</v>
      </c>
      <c r="AW37" s="453"/>
    </row>
    <row r="38" spans="1:49" ht="15.75" thickBot="1" x14ac:dyDescent="0.3">
      <c r="A38" s="39" t="s">
        <v>1018</v>
      </c>
      <c r="B38" s="38" t="s">
        <v>279</v>
      </c>
      <c r="C38" s="38">
        <v>100</v>
      </c>
      <c r="D38" s="36">
        <v>1000</v>
      </c>
      <c r="E38" s="36">
        <v>600</v>
      </c>
      <c r="F38" s="38" t="str">
        <f t="shared" si="70"/>
        <v>1000x600x100</v>
      </c>
      <c r="G38" s="148" t="s">
        <v>1051</v>
      </c>
      <c r="H38" s="34" t="s">
        <v>1178</v>
      </c>
      <c r="I38" s="33" t="s">
        <v>109</v>
      </c>
      <c r="J38" s="31" t="str">
        <f t="shared" si="32"/>
        <v>A</v>
      </c>
      <c r="K38" s="30" t="str">
        <f t="shared" si="32"/>
        <v>A</v>
      </c>
      <c r="L38" s="30" t="str">
        <f t="shared" si="32"/>
        <v>A</v>
      </c>
      <c r="M38" s="29" t="str">
        <f t="shared" si="71"/>
        <v>A</v>
      </c>
      <c r="N38" s="28">
        <v>2</v>
      </c>
      <c r="O38" s="23">
        <f t="shared" si="72"/>
        <v>1.2</v>
      </c>
      <c r="P38" s="22">
        <f t="shared" si="73"/>
        <v>0.12</v>
      </c>
      <c r="Q38" s="21">
        <f t="shared" si="3"/>
        <v>11.4</v>
      </c>
      <c r="R38" s="179">
        <v>24</v>
      </c>
      <c r="S38" s="27">
        <v>2</v>
      </c>
      <c r="T38" s="167">
        <f t="shared" si="24"/>
        <v>48</v>
      </c>
      <c r="U38" s="23">
        <f t="shared" si="25"/>
        <v>28.799999999999997</v>
      </c>
      <c r="V38" s="22">
        <f t="shared" si="26"/>
        <v>2.88</v>
      </c>
      <c r="W38" s="23">
        <f t="shared" si="4"/>
        <v>273.59999999999997</v>
      </c>
      <c r="X38" s="23" t="s">
        <v>277</v>
      </c>
      <c r="Y38" s="178">
        <f t="shared" si="27"/>
        <v>2540</v>
      </c>
      <c r="Z38" s="166">
        <v>624</v>
      </c>
      <c r="AA38" s="27">
        <v>26</v>
      </c>
      <c r="AB38" s="23">
        <f t="shared" si="74"/>
        <v>748.8</v>
      </c>
      <c r="AC38" s="22">
        <f t="shared" si="74"/>
        <v>74.88</v>
      </c>
      <c r="AD38" s="21">
        <f t="shared" si="74"/>
        <v>7113.5999999999995</v>
      </c>
      <c r="AE38" s="20" t="s">
        <v>2</v>
      </c>
      <c r="AF38" s="19">
        <v>1</v>
      </c>
      <c r="AG38" s="159" t="s">
        <v>137</v>
      </c>
      <c r="AH38" s="17">
        <f t="shared" si="6"/>
        <v>28.799999999999997</v>
      </c>
      <c r="AI38" s="16">
        <f t="shared" si="7"/>
        <v>2.88</v>
      </c>
      <c r="AJ38" s="15">
        <f t="shared" si="8"/>
        <v>273.59999999999997</v>
      </c>
      <c r="AK38" s="14" t="s">
        <v>276</v>
      </c>
      <c r="AL38" s="13" t="s">
        <v>275</v>
      </c>
      <c r="AM38" s="12">
        <f t="shared" si="29"/>
        <v>1154</v>
      </c>
      <c r="AN38" s="11">
        <f t="shared" si="30"/>
        <v>1384.8</v>
      </c>
      <c r="AO38" s="10">
        <f t="shared" si="37"/>
        <v>11540</v>
      </c>
      <c r="AP38" s="9">
        <f t="shared" si="31"/>
        <v>13848</v>
      </c>
      <c r="AQ38" s="435"/>
      <c r="AR38" s="459"/>
      <c r="AS38" s="427" t="str">
        <f>G38</f>
        <v>305873</v>
      </c>
      <c r="AT38" s="32">
        <v>95</v>
      </c>
      <c r="AU38" s="40">
        <f>VLOOKUP(G38,'Теплоизоляционная продукция'!$G:$BD,49,0)</f>
        <v>11540</v>
      </c>
      <c r="AV38" s="425">
        <f t="shared" si="11"/>
        <v>1154</v>
      </c>
      <c r="AW38" s="453"/>
    </row>
    <row r="39" spans="1:49" x14ac:dyDescent="0.25">
      <c r="A39" s="145"/>
      <c r="B39" s="145"/>
      <c r="C39" s="145"/>
      <c r="D39" s="145"/>
      <c r="E39" s="145"/>
      <c r="F39" s="145"/>
      <c r="G39" s="145"/>
      <c r="H39" s="145"/>
      <c r="I39" s="147"/>
      <c r="J39" s="145"/>
      <c r="K39" s="145"/>
      <c r="L39" s="145"/>
      <c r="M39" s="145"/>
      <c r="N39" s="145"/>
      <c r="O39" s="141"/>
      <c r="P39" s="144"/>
      <c r="Q39" s="141"/>
      <c r="R39" s="146"/>
      <c r="S39" s="146"/>
      <c r="T39" s="146"/>
      <c r="U39" s="141"/>
      <c r="V39" s="144"/>
      <c r="W39" s="141"/>
      <c r="X39" s="141"/>
      <c r="Y39" s="143"/>
      <c r="Z39" s="146"/>
      <c r="AA39" s="146"/>
      <c r="AB39" s="141"/>
      <c r="AC39" s="144"/>
      <c r="AD39" s="141"/>
      <c r="AE39" s="145"/>
      <c r="AF39" s="143"/>
      <c r="AG39" s="143"/>
      <c r="AH39" s="143"/>
      <c r="AI39" s="144"/>
      <c r="AJ39" s="143"/>
      <c r="AK39" s="142"/>
      <c r="AL39" s="142"/>
      <c r="AM39" s="141"/>
      <c r="AN39" s="141"/>
      <c r="AO39" s="141"/>
      <c r="AP39" s="141"/>
      <c r="AQ39" s="141"/>
      <c r="AT39" s="145"/>
      <c r="AU39" s="141"/>
    </row>
    <row r="40" spans="1:49" x14ac:dyDescent="0.25">
      <c r="A40"/>
      <c r="B40" s="145"/>
      <c r="C40" s="145"/>
      <c r="D40" s="145"/>
      <c r="E40" s="145"/>
      <c r="F40" s="145"/>
      <c r="G40" s="145"/>
      <c r="H40" s="145"/>
      <c r="I40" s="147"/>
      <c r="J40" s="145"/>
      <c r="K40" s="145"/>
      <c r="L40" s="145"/>
      <c r="M40" s="145"/>
      <c r="N40" s="145"/>
      <c r="O40" s="141"/>
      <c r="P40" s="144"/>
      <c r="Q40" s="141"/>
      <c r="R40" s="146"/>
      <c r="S40" s="146"/>
      <c r="T40" s="146"/>
      <c r="U40" s="141"/>
      <c r="V40" s="144"/>
      <c r="W40" s="141"/>
      <c r="X40" s="141"/>
      <c r="Y40" s="143"/>
      <c r="Z40" s="146"/>
      <c r="AA40" s="146"/>
      <c r="AB40" s="141"/>
      <c r="AC40" s="144"/>
      <c r="AD40" s="141"/>
      <c r="AE40" s="145"/>
      <c r="AF40" s="143"/>
      <c r="AG40" s="143"/>
      <c r="AH40" s="143"/>
      <c r="AI40" s="144"/>
      <c r="AJ40" s="143"/>
      <c r="AK40" s="142"/>
      <c r="AL40" s="142"/>
      <c r="AM40" s="141"/>
      <c r="AN40" s="141"/>
      <c r="AO40" s="141"/>
      <c r="AP40" s="141"/>
      <c r="AQ40" s="141"/>
      <c r="AT40" s="145"/>
      <c r="AU40" s="141"/>
    </row>
    <row r="41" spans="1:49" x14ac:dyDescent="0.25">
      <c r="A41" s="145"/>
      <c r="B41" s="145"/>
      <c r="C41" s="145"/>
      <c r="D41" s="145"/>
      <c r="E41" s="145"/>
      <c r="F41" s="145"/>
      <c r="G41" s="145"/>
      <c r="H41" s="145"/>
      <c r="I41" s="147"/>
      <c r="J41" s="145"/>
      <c r="K41" s="145"/>
      <c r="L41" s="145"/>
      <c r="M41" s="145"/>
      <c r="N41" s="145"/>
      <c r="O41" s="141"/>
      <c r="P41" s="144"/>
      <c r="Q41" s="141"/>
      <c r="R41" s="146"/>
      <c r="S41" s="146"/>
      <c r="T41" s="146"/>
      <c r="U41" s="141"/>
      <c r="V41" s="144"/>
      <c r="W41" s="141"/>
      <c r="X41" s="141"/>
      <c r="Y41" s="143"/>
      <c r="Z41" s="146"/>
      <c r="AA41" s="146"/>
      <c r="AB41" s="141"/>
      <c r="AC41" s="144"/>
      <c r="AD41" s="141"/>
      <c r="AE41" s="145"/>
      <c r="AF41" s="143"/>
      <c r="AG41" s="143"/>
      <c r="AH41" s="143"/>
      <c r="AI41" s="144"/>
      <c r="AJ41" s="143"/>
      <c r="AK41" s="142"/>
      <c r="AL41" s="142"/>
      <c r="AM41" s="141"/>
      <c r="AN41" s="141"/>
      <c r="AO41" s="141"/>
      <c r="AP41" s="141"/>
      <c r="AQ41" s="141"/>
      <c r="AT41" s="145"/>
      <c r="AU41" s="141"/>
    </row>
    <row r="42" spans="1:49" x14ac:dyDescent="0.25">
      <c r="A42" s="145"/>
      <c r="B42" s="145"/>
      <c r="C42" s="145"/>
      <c r="D42" s="145"/>
      <c r="E42" s="145"/>
      <c r="F42" s="145"/>
      <c r="G42" s="145"/>
      <c r="H42" s="145"/>
      <c r="I42" s="147"/>
      <c r="J42" s="145"/>
      <c r="K42" s="145"/>
      <c r="L42" s="145"/>
      <c r="M42" s="145"/>
      <c r="N42" s="145"/>
      <c r="O42" s="141"/>
      <c r="P42" s="144"/>
      <c r="Q42" s="141"/>
      <c r="R42" s="146"/>
      <c r="S42" s="146"/>
      <c r="T42" s="146"/>
      <c r="U42" s="141"/>
      <c r="V42" s="144"/>
      <c r="W42" s="141"/>
      <c r="X42" s="141"/>
      <c r="Y42" s="143"/>
      <c r="Z42" s="146"/>
      <c r="AA42" s="146"/>
      <c r="AB42" s="141"/>
      <c r="AC42" s="144"/>
      <c r="AD42" s="141"/>
      <c r="AE42" s="145"/>
      <c r="AF42" s="143"/>
      <c r="AG42" s="143"/>
      <c r="AH42" s="143"/>
      <c r="AI42" s="144"/>
      <c r="AJ42" s="143"/>
      <c r="AK42" s="142"/>
      <c r="AL42" s="142"/>
      <c r="AM42" s="141"/>
      <c r="AN42" s="141"/>
      <c r="AO42" s="141"/>
      <c r="AP42" s="141"/>
      <c r="AQ42" s="141"/>
      <c r="AT42" s="145"/>
      <c r="AU42" s="141"/>
    </row>
    <row r="43" spans="1:49" x14ac:dyDescent="0.25">
      <c r="A43" s="145"/>
      <c r="B43" s="145"/>
      <c r="C43" s="145"/>
      <c r="D43" s="145"/>
      <c r="E43" s="145"/>
      <c r="F43" s="145"/>
      <c r="G43" s="145"/>
      <c r="H43" s="145"/>
      <c r="I43" s="147"/>
      <c r="J43" s="145"/>
      <c r="K43" s="145"/>
      <c r="L43" s="145"/>
      <c r="M43" s="145"/>
      <c r="N43" s="145"/>
      <c r="O43" s="141"/>
      <c r="P43" s="144"/>
      <c r="Q43" s="141"/>
      <c r="R43" s="146"/>
      <c r="S43" s="146"/>
      <c r="T43" s="146"/>
      <c r="U43" s="141"/>
      <c r="V43" s="144"/>
      <c r="W43" s="141"/>
      <c r="X43" s="141"/>
      <c r="Y43" s="143"/>
      <c r="Z43" s="146"/>
      <c r="AA43" s="146"/>
      <c r="AB43" s="141"/>
      <c r="AC43" s="144"/>
      <c r="AD43" s="141"/>
      <c r="AE43" s="145"/>
      <c r="AF43" s="143"/>
      <c r="AG43" s="143"/>
      <c r="AH43" s="143"/>
      <c r="AI43" s="144"/>
      <c r="AJ43" s="143"/>
      <c r="AK43" s="142"/>
      <c r="AL43" s="142"/>
      <c r="AM43" s="141"/>
      <c r="AN43" s="141"/>
      <c r="AO43" s="141"/>
      <c r="AP43" s="141"/>
      <c r="AQ43" s="141"/>
      <c r="AT43" s="145"/>
      <c r="AU43" s="141"/>
    </row>
    <row r="44" spans="1:49" x14ac:dyDescent="0.25">
      <c r="A44" s="145"/>
      <c r="B44" s="145"/>
      <c r="C44" s="145"/>
      <c r="D44" s="145"/>
      <c r="E44" s="145"/>
      <c r="F44" s="145"/>
      <c r="G44" s="145"/>
      <c r="H44" s="145"/>
      <c r="I44" s="147"/>
      <c r="J44" s="145"/>
      <c r="K44" s="145"/>
      <c r="L44" s="145"/>
      <c r="M44" s="145"/>
      <c r="N44" s="145"/>
      <c r="O44" s="141"/>
      <c r="P44" s="144"/>
      <c r="Q44" s="141"/>
      <c r="R44" s="146"/>
      <c r="S44" s="146"/>
      <c r="T44" s="146"/>
      <c r="U44" s="141"/>
      <c r="V44" s="144"/>
      <c r="W44" s="141"/>
      <c r="X44" s="141"/>
      <c r="Y44" s="143"/>
      <c r="Z44" s="146"/>
      <c r="AA44" s="146"/>
      <c r="AB44" s="141"/>
      <c r="AC44" s="144"/>
      <c r="AD44" s="141"/>
      <c r="AE44" s="145"/>
      <c r="AF44" s="143"/>
      <c r="AG44" s="143"/>
      <c r="AH44" s="143"/>
      <c r="AI44" s="144"/>
      <c r="AJ44" s="143"/>
      <c r="AK44" s="142"/>
      <c r="AL44" s="142"/>
      <c r="AM44" s="141"/>
      <c r="AN44" s="141"/>
      <c r="AO44" s="141"/>
      <c r="AP44" s="141"/>
      <c r="AQ44" s="141"/>
      <c r="AT44" s="145"/>
      <c r="AU44" s="141"/>
    </row>
    <row r="45" spans="1:49" x14ac:dyDescent="0.25">
      <c r="A45" s="145"/>
      <c r="B45" s="145"/>
      <c r="C45" s="145"/>
      <c r="D45" s="145"/>
      <c r="E45" s="145"/>
      <c r="F45" s="145"/>
      <c r="G45" s="145"/>
      <c r="H45" s="145"/>
      <c r="I45" s="147"/>
      <c r="J45" s="145"/>
      <c r="K45" s="145"/>
      <c r="L45" s="145"/>
      <c r="M45" s="145"/>
      <c r="N45" s="145"/>
      <c r="O45" s="141"/>
      <c r="P45" s="144"/>
      <c r="Q45" s="141"/>
      <c r="R45" s="146"/>
      <c r="S45" s="146"/>
      <c r="T45" s="146"/>
      <c r="U45" s="141"/>
      <c r="V45" s="144"/>
      <c r="W45" s="141"/>
      <c r="X45" s="141"/>
      <c r="Y45" s="143"/>
      <c r="Z45" s="146"/>
      <c r="AA45" s="146"/>
      <c r="AB45" s="141"/>
      <c r="AC45" s="144"/>
      <c r="AD45" s="141"/>
      <c r="AE45" s="145"/>
      <c r="AF45" s="143"/>
      <c r="AG45" s="143"/>
      <c r="AH45" s="143"/>
      <c r="AI45" s="144"/>
      <c r="AJ45" s="143"/>
      <c r="AK45" s="142"/>
      <c r="AL45" s="142"/>
      <c r="AM45" s="141"/>
      <c r="AN45" s="141"/>
      <c r="AO45" s="141"/>
      <c r="AP45" s="141"/>
      <c r="AQ45" s="141"/>
      <c r="AT45" s="145"/>
      <c r="AU45" s="141"/>
    </row>
    <row r="46" spans="1:49" x14ac:dyDescent="0.25">
      <c r="A46" s="145"/>
      <c r="B46" s="145"/>
      <c r="C46" s="145"/>
      <c r="D46" s="145"/>
      <c r="E46" s="145"/>
      <c r="F46" s="145"/>
      <c r="G46" s="145"/>
      <c r="H46" s="145"/>
      <c r="I46" s="147"/>
      <c r="J46" s="145"/>
      <c r="K46" s="145"/>
      <c r="L46" s="145"/>
      <c r="M46" s="145"/>
      <c r="N46" s="145"/>
      <c r="O46" s="141"/>
      <c r="P46" s="144"/>
      <c r="Q46" s="141"/>
      <c r="R46" s="146"/>
      <c r="S46" s="146"/>
      <c r="T46" s="146"/>
      <c r="U46" s="141"/>
      <c r="V46" s="144"/>
      <c r="W46" s="141"/>
      <c r="X46" s="141"/>
      <c r="Y46" s="143"/>
      <c r="Z46" s="146"/>
      <c r="AA46" s="146"/>
      <c r="AB46" s="141"/>
      <c r="AC46" s="144"/>
      <c r="AD46" s="141"/>
      <c r="AE46" s="145"/>
      <c r="AF46" s="143"/>
      <c r="AG46" s="143"/>
      <c r="AH46" s="143"/>
      <c r="AI46" s="144"/>
      <c r="AJ46" s="143"/>
      <c r="AK46" s="142"/>
      <c r="AL46" s="142"/>
      <c r="AM46" s="141"/>
      <c r="AN46" s="141"/>
      <c r="AO46" s="141"/>
      <c r="AP46" s="141"/>
      <c r="AQ46" s="141"/>
      <c r="AT46" s="145"/>
      <c r="AU46" s="141"/>
    </row>
    <row r="47" spans="1:49" x14ac:dyDescent="0.25">
      <c r="A47" s="145"/>
      <c r="B47" s="145"/>
      <c r="C47" s="145"/>
      <c r="D47" s="145"/>
      <c r="E47" s="145"/>
      <c r="F47" s="145"/>
      <c r="G47" s="145"/>
      <c r="H47" s="145"/>
      <c r="I47" s="147"/>
      <c r="J47" s="145"/>
      <c r="K47" s="145"/>
      <c r="L47" s="145"/>
      <c r="M47" s="145"/>
      <c r="N47" s="145"/>
      <c r="O47" s="141"/>
      <c r="P47" s="144"/>
      <c r="Q47" s="141"/>
      <c r="R47" s="146"/>
      <c r="S47" s="146"/>
      <c r="T47" s="146"/>
      <c r="U47" s="141"/>
      <c r="V47" s="144"/>
      <c r="W47" s="141"/>
      <c r="X47" s="141"/>
      <c r="Y47" s="143"/>
      <c r="Z47" s="146"/>
      <c r="AA47" s="146"/>
      <c r="AB47" s="141"/>
      <c r="AC47" s="144"/>
      <c r="AD47" s="141"/>
      <c r="AE47" s="145"/>
      <c r="AF47" s="143"/>
      <c r="AG47" s="143"/>
      <c r="AH47" s="143"/>
      <c r="AI47" s="144"/>
      <c r="AJ47" s="143"/>
      <c r="AK47" s="142"/>
      <c r="AL47" s="142"/>
      <c r="AM47" s="141"/>
      <c r="AN47" s="141"/>
      <c r="AO47" s="141"/>
      <c r="AP47" s="141"/>
      <c r="AQ47" s="141"/>
      <c r="AT47" s="145"/>
      <c r="AU47" s="141"/>
    </row>
    <row r="48" spans="1:49" x14ac:dyDescent="0.25">
      <c r="A48" s="145"/>
      <c r="B48" s="145"/>
      <c r="C48" s="145"/>
      <c r="D48" s="145"/>
      <c r="E48" s="145"/>
      <c r="F48" s="145"/>
      <c r="G48" s="145"/>
      <c r="H48" s="145"/>
      <c r="I48" s="147"/>
      <c r="J48" s="145"/>
      <c r="K48" s="145"/>
      <c r="L48" s="145"/>
      <c r="M48" s="145"/>
      <c r="N48" s="145"/>
      <c r="O48" s="141"/>
      <c r="P48" s="144"/>
      <c r="Q48" s="141"/>
      <c r="R48" s="146"/>
      <c r="S48" s="146"/>
      <c r="T48" s="146"/>
      <c r="U48" s="141"/>
      <c r="V48" s="144"/>
      <c r="W48" s="141"/>
      <c r="X48" s="141"/>
      <c r="Y48" s="143"/>
      <c r="Z48" s="146"/>
      <c r="AA48" s="146"/>
      <c r="AB48" s="141"/>
      <c r="AC48" s="144"/>
      <c r="AD48" s="141"/>
      <c r="AE48" s="145"/>
      <c r="AF48" s="143"/>
      <c r="AG48" s="143"/>
      <c r="AH48" s="143"/>
      <c r="AI48" s="144"/>
      <c r="AJ48" s="143"/>
      <c r="AK48" s="142"/>
      <c r="AL48" s="142"/>
      <c r="AM48" s="141"/>
      <c r="AN48" s="141"/>
      <c r="AO48" s="141"/>
      <c r="AP48" s="141"/>
      <c r="AQ48" s="141"/>
      <c r="AT48" s="145"/>
      <c r="AU48" s="141"/>
    </row>
    <row r="49" spans="1:49" x14ac:dyDescent="0.25">
      <c r="A49" s="145"/>
      <c r="B49" s="145"/>
      <c r="C49" s="145"/>
      <c r="D49" s="145"/>
      <c r="E49" s="145"/>
      <c r="F49" s="145"/>
      <c r="G49" s="145"/>
      <c r="H49" s="145"/>
      <c r="I49" s="147"/>
      <c r="J49" s="145"/>
      <c r="K49" s="145"/>
      <c r="L49" s="145"/>
      <c r="M49" s="145"/>
      <c r="N49" s="145"/>
      <c r="O49" s="141"/>
      <c r="P49" s="144"/>
      <c r="Q49" s="141"/>
      <c r="R49" s="146"/>
      <c r="S49" s="146"/>
      <c r="T49" s="146"/>
      <c r="U49" s="141"/>
      <c r="V49" s="144"/>
      <c r="W49" s="141"/>
      <c r="X49" s="141"/>
      <c r="Y49" s="143"/>
      <c r="Z49" s="146"/>
      <c r="AA49" s="146"/>
      <c r="AB49" s="141"/>
      <c r="AC49" s="144"/>
      <c r="AD49" s="141"/>
      <c r="AE49" s="145"/>
      <c r="AF49" s="143"/>
      <c r="AG49" s="143"/>
      <c r="AH49" s="143"/>
      <c r="AI49" s="144"/>
      <c r="AJ49" s="143"/>
      <c r="AK49" s="142"/>
      <c r="AL49" s="142"/>
      <c r="AM49" s="141"/>
      <c r="AN49" s="141"/>
      <c r="AO49" s="141"/>
      <c r="AP49" s="141"/>
      <c r="AQ49" s="141"/>
      <c r="AT49" s="145"/>
      <c r="AU49" s="141"/>
    </row>
    <row r="50" spans="1:49" x14ac:dyDescent="0.25">
      <c r="A50" s="145"/>
      <c r="B50" s="145"/>
      <c r="C50" s="145"/>
      <c r="D50" s="145"/>
      <c r="E50" s="145"/>
      <c r="F50" s="145"/>
      <c r="G50" s="145"/>
      <c r="H50" s="145"/>
      <c r="I50" s="147"/>
      <c r="J50" s="145"/>
      <c r="K50" s="145"/>
      <c r="L50" s="145"/>
      <c r="M50" s="145"/>
      <c r="N50" s="145"/>
      <c r="O50" s="141"/>
      <c r="P50" s="144"/>
      <c r="Q50" s="141"/>
      <c r="R50" s="146"/>
      <c r="S50" s="146"/>
      <c r="T50" s="146"/>
      <c r="U50" s="141"/>
      <c r="V50" s="144"/>
      <c r="W50" s="141"/>
      <c r="X50" s="141"/>
      <c r="Y50" s="143"/>
      <c r="Z50" s="146"/>
      <c r="AA50" s="146"/>
      <c r="AB50" s="141"/>
      <c r="AC50" s="144"/>
      <c r="AD50" s="141"/>
      <c r="AE50" s="145"/>
      <c r="AF50" s="143"/>
      <c r="AG50" s="143"/>
      <c r="AH50" s="143"/>
      <c r="AI50" s="144"/>
      <c r="AJ50" s="143"/>
      <c r="AK50" s="142"/>
      <c r="AL50" s="142"/>
      <c r="AM50" s="141"/>
      <c r="AN50" s="141"/>
      <c r="AO50" s="141"/>
      <c r="AP50" s="141"/>
      <c r="AQ50" s="141"/>
      <c r="AT50" s="145"/>
      <c r="AU50" s="141"/>
    </row>
    <row r="51" spans="1:49" x14ac:dyDescent="0.25">
      <c r="A51" s="145"/>
      <c r="B51" s="145"/>
      <c r="C51" s="145"/>
      <c r="D51" s="145"/>
      <c r="E51" s="145"/>
      <c r="F51" s="145"/>
      <c r="G51" s="145"/>
      <c r="H51" s="145"/>
      <c r="I51" s="147"/>
      <c r="J51" s="145"/>
      <c r="K51" s="145"/>
      <c r="L51" s="145"/>
      <c r="M51" s="145"/>
      <c r="N51" s="145"/>
      <c r="O51" s="141"/>
      <c r="P51" s="144"/>
      <c r="Q51" s="141"/>
      <c r="R51" s="146"/>
      <c r="S51" s="146"/>
      <c r="T51" s="146"/>
      <c r="U51" s="141"/>
      <c r="V51" s="144"/>
      <c r="W51" s="141"/>
      <c r="X51" s="141"/>
      <c r="Y51" s="143"/>
      <c r="Z51" s="146"/>
      <c r="AA51" s="146"/>
      <c r="AB51" s="141"/>
      <c r="AC51" s="144"/>
      <c r="AD51" s="141"/>
      <c r="AE51" s="145"/>
      <c r="AF51" s="143"/>
      <c r="AG51" s="143"/>
      <c r="AH51" s="143"/>
      <c r="AI51" s="144"/>
      <c r="AJ51" s="143"/>
      <c r="AK51" s="142"/>
      <c r="AL51" s="142"/>
      <c r="AM51" s="141"/>
      <c r="AN51" s="141"/>
      <c r="AO51" s="141"/>
      <c r="AP51" s="141"/>
      <c r="AQ51" s="141"/>
      <c r="AT51" s="145"/>
      <c r="AU51" s="141"/>
    </row>
    <row r="52" spans="1:49" x14ac:dyDescent="0.25">
      <c r="A52" s="145"/>
      <c r="B52" s="145"/>
      <c r="C52" s="145"/>
      <c r="D52" s="145"/>
      <c r="E52" s="145"/>
      <c r="F52" s="145"/>
      <c r="G52" s="145"/>
      <c r="H52" s="145"/>
      <c r="I52" s="147"/>
      <c r="J52" s="145"/>
      <c r="K52" s="145"/>
      <c r="L52" s="145"/>
      <c r="M52" s="145"/>
      <c r="N52" s="145"/>
      <c r="O52" s="141"/>
      <c r="P52" s="144"/>
      <c r="Q52" s="141"/>
      <c r="R52" s="146"/>
      <c r="S52" s="146"/>
      <c r="T52" s="146"/>
      <c r="U52" s="141"/>
      <c r="V52" s="144"/>
      <c r="W52" s="141"/>
      <c r="X52" s="141"/>
      <c r="Y52" s="143"/>
      <c r="Z52" s="146"/>
      <c r="AA52" s="146"/>
      <c r="AB52" s="141"/>
      <c r="AC52" s="144"/>
      <c r="AD52" s="141"/>
      <c r="AE52" s="145"/>
      <c r="AF52" s="143"/>
      <c r="AG52" s="143"/>
      <c r="AH52" s="143"/>
      <c r="AI52" s="144"/>
      <c r="AJ52" s="143"/>
      <c r="AK52" s="142"/>
      <c r="AL52" s="142"/>
      <c r="AM52" s="141"/>
      <c r="AN52" s="141"/>
      <c r="AO52" s="141"/>
      <c r="AP52" s="141"/>
      <c r="AQ52" s="141"/>
      <c r="AT52" s="145"/>
      <c r="AU52" s="141"/>
    </row>
    <row r="53" spans="1:49" x14ac:dyDescent="0.25">
      <c r="A53" s="145"/>
      <c r="B53" s="145"/>
      <c r="C53" s="145"/>
      <c r="D53" s="145"/>
      <c r="E53" s="145"/>
      <c r="F53" s="145"/>
      <c r="G53" s="145"/>
      <c r="H53" s="145"/>
      <c r="I53" s="147"/>
      <c r="J53" s="145"/>
      <c r="K53" s="145"/>
      <c r="L53" s="145"/>
      <c r="M53" s="145"/>
      <c r="N53" s="145"/>
      <c r="O53" s="141"/>
      <c r="P53" s="144"/>
      <c r="Q53" s="141"/>
      <c r="R53" s="146"/>
      <c r="S53" s="146"/>
      <c r="T53" s="146"/>
      <c r="U53" s="141"/>
      <c r="V53" s="144"/>
      <c r="W53" s="141"/>
      <c r="X53" s="141"/>
      <c r="Y53" s="143"/>
      <c r="Z53" s="146"/>
      <c r="AA53" s="146"/>
      <c r="AB53" s="141"/>
      <c r="AC53" s="144"/>
      <c r="AD53" s="141"/>
      <c r="AE53" s="145"/>
      <c r="AF53" s="143"/>
      <c r="AG53" s="143"/>
      <c r="AH53" s="143"/>
      <c r="AI53" s="144"/>
      <c r="AJ53" s="143"/>
      <c r="AK53" s="142"/>
      <c r="AL53" s="142"/>
      <c r="AM53" s="141"/>
      <c r="AN53" s="141"/>
      <c r="AO53" s="141"/>
      <c r="AP53" s="141"/>
      <c r="AQ53" s="141"/>
      <c r="AT53" s="145"/>
      <c r="AU53" s="141"/>
    </row>
    <row r="54" spans="1:49" x14ac:dyDescent="0.25">
      <c r="A54" s="145"/>
      <c r="B54" s="145"/>
      <c r="C54" s="145"/>
      <c r="D54" s="145"/>
      <c r="E54" s="145"/>
      <c r="F54" s="145"/>
      <c r="G54" s="145"/>
      <c r="H54" s="145"/>
      <c r="I54" s="147"/>
      <c r="J54" s="145"/>
      <c r="K54" s="145"/>
      <c r="L54" s="145"/>
      <c r="M54" s="145"/>
      <c r="N54" s="145"/>
      <c r="O54" s="141"/>
      <c r="P54" s="144"/>
      <c r="Q54" s="141"/>
      <c r="R54" s="146"/>
      <c r="S54" s="146"/>
      <c r="T54" s="146"/>
      <c r="U54" s="141"/>
      <c r="V54" s="144"/>
      <c r="W54" s="141"/>
      <c r="X54" s="141"/>
      <c r="Y54" s="143"/>
      <c r="Z54" s="146"/>
      <c r="AA54" s="146"/>
      <c r="AB54" s="141"/>
      <c r="AC54" s="144"/>
      <c r="AD54" s="141"/>
      <c r="AE54" s="145"/>
      <c r="AF54" s="143"/>
      <c r="AG54" s="143"/>
      <c r="AH54" s="143"/>
      <c r="AI54" s="144"/>
      <c r="AJ54" s="143"/>
      <c r="AK54" s="142"/>
      <c r="AL54" s="142"/>
      <c r="AM54" s="141"/>
      <c r="AN54" s="141"/>
      <c r="AO54" s="141"/>
      <c r="AP54" s="141"/>
      <c r="AQ54" s="141"/>
      <c r="AT54" s="145"/>
      <c r="AU54" s="141"/>
    </row>
    <row r="55" spans="1:49" x14ac:dyDescent="0.25">
      <c r="A55" s="145"/>
      <c r="B55" s="145"/>
      <c r="C55" s="145"/>
      <c r="D55" s="145"/>
      <c r="E55" s="145"/>
      <c r="F55" s="145"/>
      <c r="G55" s="145"/>
      <c r="H55" s="145"/>
      <c r="I55" s="147"/>
      <c r="J55" s="145"/>
      <c r="K55" s="145"/>
      <c r="L55" s="145"/>
      <c r="M55" s="145"/>
      <c r="N55" s="145"/>
      <c r="O55" s="141"/>
      <c r="P55" s="144"/>
      <c r="Q55" s="141"/>
      <c r="R55" s="146"/>
      <c r="S55" s="146"/>
      <c r="T55" s="146"/>
      <c r="U55" s="141"/>
      <c r="V55" s="144"/>
      <c r="W55" s="141"/>
      <c r="X55" s="141"/>
      <c r="Y55" s="143"/>
      <c r="Z55" s="146"/>
      <c r="AA55" s="146"/>
      <c r="AB55" s="141"/>
      <c r="AC55" s="144"/>
      <c r="AD55" s="141"/>
      <c r="AE55" s="145"/>
      <c r="AF55" s="143"/>
      <c r="AG55" s="143"/>
      <c r="AH55" s="143"/>
      <c r="AI55" s="144"/>
      <c r="AJ55" s="143"/>
      <c r="AK55" s="142"/>
      <c r="AL55" s="142"/>
      <c r="AM55" s="141"/>
      <c r="AN55" s="141"/>
      <c r="AO55" s="141"/>
      <c r="AP55" s="141"/>
      <c r="AQ55" s="141"/>
      <c r="AT55" s="145"/>
      <c r="AU55" s="141"/>
    </row>
    <row r="56" spans="1:49" ht="15.75" thickBot="1" x14ac:dyDescent="0.3">
      <c r="A56" s="145"/>
      <c r="B56" s="145"/>
      <c r="C56" s="145"/>
      <c r="D56" s="145"/>
      <c r="E56" s="145"/>
      <c r="F56" s="145"/>
      <c r="G56" s="145"/>
      <c r="H56" s="145"/>
      <c r="I56" s="147"/>
      <c r="J56" s="145"/>
      <c r="K56" s="145"/>
      <c r="L56" s="145"/>
      <c r="M56" s="145"/>
      <c r="N56" s="145"/>
      <c r="O56" s="141"/>
      <c r="P56" s="144"/>
      <c r="Q56" s="141"/>
      <c r="R56" s="146"/>
      <c r="S56" s="146"/>
      <c r="T56" s="146"/>
      <c r="U56" s="141"/>
      <c r="V56" s="144"/>
      <c r="W56" s="141"/>
      <c r="X56" s="141"/>
      <c r="Y56" s="143"/>
      <c r="Z56" s="146"/>
      <c r="AA56" s="146"/>
      <c r="AB56" s="141"/>
      <c r="AC56" s="144"/>
      <c r="AD56" s="141"/>
      <c r="AE56" s="145"/>
      <c r="AF56" s="143"/>
      <c r="AG56" s="143"/>
      <c r="AH56" s="143"/>
      <c r="AI56" s="144"/>
      <c r="AJ56" s="143"/>
      <c r="AK56" s="142"/>
      <c r="AL56" s="142"/>
      <c r="AM56" s="141"/>
      <c r="AN56" s="141"/>
      <c r="AO56" s="141"/>
      <c r="AP56" s="141"/>
      <c r="AQ56" s="141"/>
      <c r="AT56" s="145"/>
      <c r="AU56" s="141"/>
    </row>
    <row r="57" spans="1:49" s="108" customFormat="1" ht="15.75" thickBot="1" x14ac:dyDescent="0.3">
      <c r="A57" s="138"/>
      <c r="B57" s="138"/>
      <c r="C57" s="138"/>
      <c r="D57" s="138"/>
      <c r="E57" s="138"/>
      <c r="F57" s="138"/>
      <c r="G57" s="138"/>
      <c r="H57" s="138"/>
      <c r="I57" s="140"/>
      <c r="J57" s="559" t="s">
        <v>133</v>
      </c>
      <c r="K57" s="560"/>
      <c r="L57" s="560"/>
      <c r="M57" s="561"/>
      <c r="N57" s="562" t="s">
        <v>813</v>
      </c>
      <c r="O57" s="563"/>
      <c r="P57" s="563"/>
      <c r="Q57" s="564"/>
      <c r="R57" s="565" t="s">
        <v>131</v>
      </c>
      <c r="S57" s="566"/>
      <c r="T57" s="566"/>
      <c r="U57" s="566"/>
      <c r="V57" s="566"/>
      <c r="W57" s="566"/>
      <c r="X57" s="566"/>
      <c r="Y57" s="567"/>
      <c r="Z57" s="568" t="s">
        <v>130</v>
      </c>
      <c r="AA57" s="569"/>
      <c r="AB57" s="569"/>
      <c r="AC57" s="569"/>
      <c r="AD57" s="570"/>
      <c r="AE57" s="571" t="s">
        <v>129</v>
      </c>
      <c r="AF57" s="572"/>
      <c r="AG57" s="572"/>
      <c r="AH57" s="572"/>
      <c r="AI57" s="572"/>
      <c r="AJ57" s="573"/>
      <c r="AK57" s="139"/>
      <c r="AL57" s="139"/>
      <c r="AM57" s="555" t="str">
        <f>AM15</f>
        <v>ЦЕНА от 01.04.2022</v>
      </c>
      <c r="AN57" s="556"/>
      <c r="AO57" s="556"/>
      <c r="AP57" s="557"/>
      <c r="AQ57" s="433"/>
      <c r="AU57" s="138"/>
    </row>
    <row r="58" spans="1:49" s="108" customFormat="1" ht="30.75" thickBot="1" x14ac:dyDescent="0.3">
      <c r="A58" s="137" t="s">
        <v>128</v>
      </c>
      <c r="B58" s="136" t="s">
        <v>127</v>
      </c>
      <c r="C58" s="136" t="s">
        <v>125</v>
      </c>
      <c r="D58" s="136" t="s">
        <v>124</v>
      </c>
      <c r="E58" s="136" t="s">
        <v>123</v>
      </c>
      <c r="F58" s="136" t="s">
        <v>122</v>
      </c>
      <c r="G58" s="136" t="s">
        <v>121</v>
      </c>
      <c r="H58" s="136" t="s">
        <v>120</v>
      </c>
      <c r="I58" s="135" t="s">
        <v>119</v>
      </c>
      <c r="J58" s="133" t="s">
        <v>117</v>
      </c>
      <c r="K58" s="132" t="s">
        <v>116</v>
      </c>
      <c r="L58" s="132" t="s">
        <v>115</v>
      </c>
      <c r="M58" s="131" t="s">
        <v>114</v>
      </c>
      <c r="N58" s="130" t="s">
        <v>812</v>
      </c>
      <c r="O58" s="122" t="s">
        <v>865</v>
      </c>
      <c r="P58" s="121" t="s">
        <v>867</v>
      </c>
      <c r="Q58" s="120" t="s">
        <v>866</v>
      </c>
      <c r="R58" s="129" t="s">
        <v>109</v>
      </c>
      <c r="S58" s="128" t="s">
        <v>108</v>
      </c>
      <c r="T58" s="128" t="s">
        <v>107</v>
      </c>
      <c r="U58" s="126" t="s">
        <v>106</v>
      </c>
      <c r="V58" s="127" t="s">
        <v>105</v>
      </c>
      <c r="W58" s="126" t="s">
        <v>104</v>
      </c>
      <c r="X58" s="126" t="s">
        <v>103</v>
      </c>
      <c r="Y58" s="125" t="s">
        <v>102</v>
      </c>
      <c r="Z58" s="124" t="s">
        <v>101</v>
      </c>
      <c r="AA58" s="123" t="s">
        <v>100</v>
      </c>
      <c r="AB58" s="122" t="s">
        <v>99</v>
      </c>
      <c r="AC58" s="121" t="s">
        <v>98</v>
      </c>
      <c r="AD58" s="120" t="s">
        <v>97</v>
      </c>
      <c r="AE58" s="119" t="s">
        <v>96</v>
      </c>
      <c r="AF58" s="118" t="s">
        <v>95</v>
      </c>
      <c r="AG58" s="118" t="s">
        <v>94</v>
      </c>
      <c r="AH58" s="118" t="s">
        <v>93</v>
      </c>
      <c r="AI58" s="117" t="s">
        <v>985</v>
      </c>
      <c r="AJ58" s="116" t="s">
        <v>91</v>
      </c>
      <c r="AK58" s="115" t="s">
        <v>90</v>
      </c>
      <c r="AL58" s="114" t="s">
        <v>89</v>
      </c>
      <c r="AM58" s="113" t="s">
        <v>810</v>
      </c>
      <c r="AN58" s="112" t="s">
        <v>868</v>
      </c>
      <c r="AO58" s="111" t="s">
        <v>85</v>
      </c>
      <c r="AP58" s="110" t="s">
        <v>86</v>
      </c>
      <c r="AQ58" s="434"/>
      <c r="AS58" s="109" t="str">
        <f t="shared" ref="AS58:AS67" si="75">G58</f>
        <v>RW код</v>
      </c>
      <c r="AU58" s="109" t="s">
        <v>810</v>
      </c>
    </row>
    <row r="59" spans="1:49" x14ac:dyDescent="0.25">
      <c r="A59" s="107" t="s">
        <v>1019</v>
      </c>
      <c r="B59" s="105" t="s">
        <v>805</v>
      </c>
      <c r="C59" s="172" t="s">
        <v>3</v>
      </c>
      <c r="D59" s="106" t="s">
        <v>3</v>
      </c>
      <c r="E59" s="106" t="s">
        <v>3</v>
      </c>
      <c r="F59" s="105" t="s">
        <v>3</v>
      </c>
      <c r="G59" s="104" t="s">
        <v>809</v>
      </c>
      <c r="H59" s="103" t="s">
        <v>869</v>
      </c>
      <c r="I59" s="102" t="s">
        <v>528</v>
      </c>
      <c r="J59" s="100"/>
      <c r="K59" s="99"/>
      <c r="L59" s="99"/>
      <c r="M59" s="98"/>
      <c r="N59" s="97">
        <v>1</v>
      </c>
      <c r="O59" s="243">
        <v>70</v>
      </c>
      <c r="P59" s="238"/>
      <c r="Q59" s="239"/>
      <c r="R59" s="96"/>
      <c r="S59" s="95"/>
      <c r="T59" s="94"/>
      <c r="U59" s="90"/>
      <c r="V59" s="89"/>
      <c r="W59" s="90"/>
      <c r="X59" s="90"/>
      <c r="Y59" s="93"/>
      <c r="Z59" s="92"/>
      <c r="AA59" s="91"/>
      <c r="AB59" s="90"/>
      <c r="AC59" s="89"/>
      <c r="AD59" s="88"/>
      <c r="AE59" s="87"/>
      <c r="AF59" s="86">
        <v>1</v>
      </c>
      <c r="AG59" s="85" t="s">
        <v>986</v>
      </c>
      <c r="AH59" s="318">
        <f>AF59*O59</f>
        <v>70</v>
      </c>
      <c r="AI59" s="318"/>
      <c r="AJ59" s="82"/>
      <c r="AK59" s="81"/>
      <c r="AL59" s="80"/>
      <c r="AM59" s="79">
        <f>ROUND(AU59*(1-$AP$13),2)</f>
        <v>42.4</v>
      </c>
      <c r="AN59" s="78">
        <f t="shared" ref="AN59:AN68" si="76">ROUND(AM59*1.2,2)</f>
        <v>50.88</v>
      </c>
      <c r="AO59" s="77">
        <f>ROUND(AM59*O59,2)</f>
        <v>2968</v>
      </c>
      <c r="AP59" s="76">
        <f>ROUND(AO59*1.2,2)</f>
        <v>3561.6</v>
      </c>
      <c r="AQ59" s="435"/>
      <c r="AR59" s="459"/>
      <c r="AS59" s="75" t="str">
        <f t="shared" si="75"/>
        <v>261492</v>
      </c>
      <c r="AT59" s="108"/>
      <c r="AU59" s="75">
        <f>VLOOKUP(G59,'Сопутствующая продукция'!S:U,2,0)</f>
        <v>42.400000000000006</v>
      </c>
      <c r="AV59" s="453" t="e">
        <f>AU59/AR59-1</f>
        <v>#DIV/0!</v>
      </c>
      <c r="AW59" s="108"/>
    </row>
    <row r="60" spans="1:49" x14ac:dyDescent="0.25">
      <c r="A60" s="73" t="s">
        <v>1019</v>
      </c>
      <c r="B60" s="72" t="s">
        <v>805</v>
      </c>
      <c r="C60" s="71" t="s">
        <v>3</v>
      </c>
      <c r="D60" s="71" t="s">
        <v>3</v>
      </c>
      <c r="E60" s="71" t="s">
        <v>3</v>
      </c>
      <c r="F60" s="70" t="s">
        <v>3</v>
      </c>
      <c r="G60" s="69" t="s">
        <v>808</v>
      </c>
      <c r="H60" s="68" t="s">
        <v>870</v>
      </c>
      <c r="I60" s="67" t="s">
        <v>528</v>
      </c>
      <c r="J60" s="65"/>
      <c r="K60" s="64"/>
      <c r="L60" s="64"/>
      <c r="M60" s="63"/>
      <c r="N60" s="62">
        <v>1</v>
      </c>
      <c r="O60" s="244">
        <v>30</v>
      </c>
      <c r="P60" s="240"/>
      <c r="Q60" s="241"/>
      <c r="R60" s="61"/>
      <c r="S60" s="60"/>
      <c r="T60" s="59"/>
      <c r="U60" s="55"/>
      <c r="V60" s="54"/>
      <c r="W60" s="55"/>
      <c r="X60" s="55"/>
      <c r="Y60" s="58"/>
      <c r="Z60" s="57"/>
      <c r="AA60" s="56"/>
      <c r="AB60" s="55"/>
      <c r="AC60" s="54"/>
      <c r="AD60" s="53"/>
      <c r="AE60" s="52"/>
      <c r="AF60" s="51">
        <v>1</v>
      </c>
      <c r="AG60" s="50" t="s">
        <v>986</v>
      </c>
      <c r="AH60" s="319">
        <f t="shared" ref="AH60:AH65" si="77">AF60*O60</f>
        <v>30</v>
      </c>
      <c r="AI60" s="319"/>
      <c r="AJ60" s="47"/>
      <c r="AK60" s="46"/>
      <c r="AL60" s="45"/>
      <c r="AM60" s="44">
        <f>ROUND(AU60*(1-$AP$13),2)</f>
        <v>48.6</v>
      </c>
      <c r="AN60" s="43">
        <f t="shared" si="76"/>
        <v>58.32</v>
      </c>
      <c r="AO60" s="42">
        <f t="shared" ref="AO60:AO65" si="78">ROUND(AM60*O60,2)</f>
        <v>1458</v>
      </c>
      <c r="AP60" s="41">
        <f>ROUND(AO60*1.2,2)</f>
        <v>1749.6</v>
      </c>
      <c r="AQ60" s="435"/>
      <c r="AR60" s="459"/>
      <c r="AS60" s="40" t="str">
        <f t="shared" si="75"/>
        <v>261497</v>
      </c>
      <c r="AT60" s="108"/>
      <c r="AU60" s="40">
        <f>VLOOKUP(G60,'Сопутствующая продукция'!S:U,2,0)</f>
        <v>48.6</v>
      </c>
      <c r="AV60" s="453" t="e">
        <f t="shared" ref="AV60:AV68" si="79">AU60/AR60-1</f>
        <v>#DIV/0!</v>
      </c>
      <c r="AW60" s="108"/>
    </row>
    <row r="61" spans="1:49" x14ac:dyDescent="0.25">
      <c r="A61" s="73" t="s">
        <v>1019</v>
      </c>
      <c r="B61" s="72" t="s">
        <v>805</v>
      </c>
      <c r="C61" s="71" t="s">
        <v>3</v>
      </c>
      <c r="D61" s="71" t="s">
        <v>3</v>
      </c>
      <c r="E61" s="71" t="s">
        <v>3</v>
      </c>
      <c r="F61" s="70" t="s">
        <v>3</v>
      </c>
      <c r="G61" s="69" t="s">
        <v>807</v>
      </c>
      <c r="H61" s="68" t="s">
        <v>871</v>
      </c>
      <c r="I61" s="67" t="s">
        <v>528</v>
      </c>
      <c r="J61" s="65"/>
      <c r="K61" s="64"/>
      <c r="L61" s="64"/>
      <c r="M61" s="63"/>
      <c r="N61" s="62">
        <v>1</v>
      </c>
      <c r="O61" s="244">
        <v>70</v>
      </c>
      <c r="P61" s="240"/>
      <c r="Q61" s="241"/>
      <c r="R61" s="61"/>
      <c r="S61" s="60"/>
      <c r="T61" s="59"/>
      <c r="U61" s="55"/>
      <c r="V61" s="54"/>
      <c r="W61" s="55"/>
      <c r="X61" s="55"/>
      <c r="Y61" s="58"/>
      <c r="Z61" s="57"/>
      <c r="AA61" s="56"/>
      <c r="AB61" s="55"/>
      <c r="AC61" s="54"/>
      <c r="AD61" s="53"/>
      <c r="AE61" s="52"/>
      <c r="AF61" s="51">
        <v>1</v>
      </c>
      <c r="AG61" s="50" t="s">
        <v>986</v>
      </c>
      <c r="AH61" s="319">
        <f t="shared" si="77"/>
        <v>70</v>
      </c>
      <c r="AI61" s="319"/>
      <c r="AJ61" s="47"/>
      <c r="AK61" s="46"/>
      <c r="AL61" s="45"/>
      <c r="AM61" s="44">
        <f>ROUND(AU61*(1-$AP$13),2)</f>
        <v>67.2</v>
      </c>
      <c r="AN61" s="43">
        <f t="shared" si="76"/>
        <v>80.64</v>
      </c>
      <c r="AO61" s="42">
        <f t="shared" si="78"/>
        <v>4704</v>
      </c>
      <c r="AP61" s="41">
        <f>ROUND(AO61*1.2,2)</f>
        <v>5644.8</v>
      </c>
      <c r="AQ61" s="435"/>
      <c r="AR61" s="459"/>
      <c r="AS61" s="40" t="str">
        <f t="shared" si="75"/>
        <v>261488</v>
      </c>
      <c r="AT61" s="108"/>
      <c r="AU61" s="40">
        <f>VLOOKUP(G61,'Сопутствующая продукция'!S:U,2,0)</f>
        <v>67.2</v>
      </c>
      <c r="AV61" s="453" t="e">
        <f t="shared" si="79"/>
        <v>#DIV/0!</v>
      </c>
      <c r="AW61" s="108"/>
    </row>
    <row r="62" spans="1:49" x14ac:dyDescent="0.25">
      <c r="A62" s="73" t="s">
        <v>1019</v>
      </c>
      <c r="B62" s="72" t="s">
        <v>805</v>
      </c>
      <c r="C62" s="71" t="s">
        <v>3</v>
      </c>
      <c r="D62" s="71" t="s">
        <v>3</v>
      </c>
      <c r="E62" s="71" t="s">
        <v>3</v>
      </c>
      <c r="F62" s="70" t="s">
        <v>3</v>
      </c>
      <c r="G62" s="69" t="s">
        <v>806</v>
      </c>
      <c r="H62" s="68" t="s">
        <v>872</v>
      </c>
      <c r="I62" s="67" t="s">
        <v>528</v>
      </c>
      <c r="J62" s="65"/>
      <c r="K62" s="64"/>
      <c r="L62" s="64"/>
      <c r="M62" s="63"/>
      <c r="N62" s="62">
        <v>1</v>
      </c>
      <c r="O62" s="244">
        <v>30</v>
      </c>
      <c r="P62" s="240"/>
      <c r="Q62" s="241"/>
      <c r="R62" s="61"/>
      <c r="S62" s="60"/>
      <c r="T62" s="59"/>
      <c r="U62" s="55"/>
      <c r="V62" s="54"/>
      <c r="W62" s="55"/>
      <c r="X62" s="55"/>
      <c r="Y62" s="58"/>
      <c r="Z62" s="57"/>
      <c r="AA62" s="56"/>
      <c r="AB62" s="55"/>
      <c r="AC62" s="54"/>
      <c r="AD62" s="53"/>
      <c r="AE62" s="52"/>
      <c r="AF62" s="51">
        <v>1</v>
      </c>
      <c r="AG62" s="50" t="s">
        <v>986</v>
      </c>
      <c r="AH62" s="319">
        <f t="shared" si="77"/>
        <v>30</v>
      </c>
      <c r="AI62" s="319"/>
      <c r="AJ62" s="47"/>
      <c r="AK62" s="46"/>
      <c r="AL62" s="45"/>
      <c r="AM62" s="44">
        <f>ROUND(AU62*(1-$AP$13),2)</f>
        <v>76.400000000000006</v>
      </c>
      <c r="AN62" s="43">
        <f t="shared" si="76"/>
        <v>91.68</v>
      </c>
      <c r="AO62" s="42">
        <f t="shared" si="78"/>
        <v>2292</v>
      </c>
      <c r="AP62" s="41">
        <f>ROUND(AO62*1.2,2)</f>
        <v>2750.4</v>
      </c>
      <c r="AQ62" s="435"/>
      <c r="AR62" s="459"/>
      <c r="AS62" s="40" t="str">
        <f t="shared" si="75"/>
        <v>261489</v>
      </c>
      <c r="AT62" s="108"/>
      <c r="AU62" s="40">
        <f>VLOOKUP(G62,'Сопутствующая продукция'!S:U,2,0)</f>
        <v>76.400000000000006</v>
      </c>
      <c r="AV62" s="453" t="e">
        <f t="shared" si="79"/>
        <v>#DIV/0!</v>
      </c>
      <c r="AW62" s="108"/>
    </row>
    <row r="63" spans="1:49" x14ac:dyDescent="0.25">
      <c r="A63" s="73" t="s">
        <v>1019</v>
      </c>
      <c r="B63" s="70" t="s">
        <v>800</v>
      </c>
      <c r="C63" s="71" t="s">
        <v>3</v>
      </c>
      <c r="D63" s="71" t="s">
        <v>3</v>
      </c>
      <c r="E63" s="71" t="s">
        <v>3</v>
      </c>
      <c r="F63" s="70" t="s">
        <v>3</v>
      </c>
      <c r="G63" s="69" t="s">
        <v>804</v>
      </c>
      <c r="H63" s="68" t="s">
        <v>803</v>
      </c>
      <c r="I63" s="67" t="s">
        <v>528</v>
      </c>
      <c r="J63" s="65"/>
      <c r="K63" s="64"/>
      <c r="L63" s="64"/>
      <c r="M63" s="63"/>
      <c r="N63" s="62">
        <v>1</v>
      </c>
      <c r="O63" s="244">
        <v>70</v>
      </c>
      <c r="P63" s="240"/>
      <c r="Q63" s="241"/>
      <c r="R63" s="61"/>
      <c r="S63" s="60"/>
      <c r="T63" s="59"/>
      <c r="U63" s="55"/>
      <c r="V63" s="54"/>
      <c r="W63" s="55"/>
      <c r="X63" s="55"/>
      <c r="Y63" s="58"/>
      <c r="Z63" s="57"/>
      <c r="AA63" s="56"/>
      <c r="AB63" s="55"/>
      <c r="AC63" s="54"/>
      <c r="AD63" s="53"/>
      <c r="AE63" s="52"/>
      <c r="AF63" s="51">
        <v>1</v>
      </c>
      <c r="AG63" s="50" t="s">
        <v>986</v>
      </c>
      <c r="AH63" s="319">
        <f t="shared" si="77"/>
        <v>70</v>
      </c>
      <c r="AI63" s="319"/>
      <c r="AJ63" s="47"/>
      <c r="AK63" s="46"/>
      <c r="AL63" s="45"/>
      <c r="AM63" s="44">
        <f t="shared" ref="AM63:AM65" si="80">ROUND(AU63*(1-$AP$13),2)</f>
        <v>30.2</v>
      </c>
      <c r="AN63" s="43">
        <f t="shared" si="76"/>
        <v>36.24</v>
      </c>
      <c r="AO63" s="42">
        <f t="shared" si="78"/>
        <v>2114</v>
      </c>
      <c r="AP63" s="41">
        <f t="shared" ref="AP63:AP65" si="81">ROUND(AO63*1.2,2)</f>
        <v>2536.8000000000002</v>
      </c>
      <c r="AQ63" s="435"/>
      <c r="AR63" s="459"/>
      <c r="AS63" s="40" t="str">
        <f t="shared" si="75"/>
        <v>261482</v>
      </c>
      <c r="AT63" s="108"/>
      <c r="AU63" s="40">
        <f>VLOOKUP(G63,'Сопутствующая продукция'!S:U,2,0)</f>
        <v>30.200000000000003</v>
      </c>
      <c r="AV63" s="453" t="e">
        <f t="shared" si="79"/>
        <v>#DIV/0!</v>
      </c>
      <c r="AW63" s="108"/>
    </row>
    <row r="64" spans="1:49" x14ac:dyDescent="0.25">
      <c r="A64" s="73" t="s">
        <v>1019</v>
      </c>
      <c r="B64" s="72" t="s">
        <v>800</v>
      </c>
      <c r="C64" s="71" t="s">
        <v>3</v>
      </c>
      <c r="D64" s="71" t="s">
        <v>3</v>
      </c>
      <c r="E64" s="71" t="s">
        <v>3</v>
      </c>
      <c r="F64" s="70" t="s">
        <v>3</v>
      </c>
      <c r="G64" s="69" t="s">
        <v>802</v>
      </c>
      <c r="H64" s="68" t="s">
        <v>801</v>
      </c>
      <c r="I64" s="67" t="s">
        <v>528</v>
      </c>
      <c r="J64" s="65"/>
      <c r="K64" s="64"/>
      <c r="L64" s="64"/>
      <c r="M64" s="63"/>
      <c r="N64" s="62">
        <v>1</v>
      </c>
      <c r="O64" s="244">
        <v>30</v>
      </c>
      <c r="P64" s="240"/>
      <c r="Q64" s="241"/>
      <c r="R64" s="61"/>
      <c r="S64" s="60"/>
      <c r="T64" s="59"/>
      <c r="U64" s="55"/>
      <c r="V64" s="54"/>
      <c r="W64" s="55"/>
      <c r="X64" s="55"/>
      <c r="Y64" s="58"/>
      <c r="Z64" s="57"/>
      <c r="AA64" s="56"/>
      <c r="AB64" s="55"/>
      <c r="AC64" s="54"/>
      <c r="AD64" s="53"/>
      <c r="AE64" s="52"/>
      <c r="AF64" s="51">
        <v>1</v>
      </c>
      <c r="AG64" s="50" t="s">
        <v>986</v>
      </c>
      <c r="AH64" s="319">
        <f t="shared" si="77"/>
        <v>30</v>
      </c>
      <c r="AI64" s="319"/>
      <c r="AJ64" s="47"/>
      <c r="AK64" s="46"/>
      <c r="AL64" s="45"/>
      <c r="AM64" s="44">
        <f t="shared" si="80"/>
        <v>34.200000000000003</v>
      </c>
      <c r="AN64" s="43">
        <f t="shared" si="76"/>
        <v>41.04</v>
      </c>
      <c r="AO64" s="42">
        <f t="shared" si="78"/>
        <v>1026</v>
      </c>
      <c r="AP64" s="41">
        <f t="shared" si="81"/>
        <v>1231.2</v>
      </c>
      <c r="AQ64" s="435"/>
      <c r="AR64" s="459"/>
      <c r="AS64" s="40" t="str">
        <f t="shared" si="75"/>
        <v>261484</v>
      </c>
      <c r="AT64" s="108"/>
      <c r="AU64" s="40">
        <f>VLOOKUP(G64,'Сопутствующая продукция'!S:U,2,0)</f>
        <v>34.200000000000003</v>
      </c>
      <c r="AV64" s="453" t="e">
        <f t="shared" si="79"/>
        <v>#DIV/0!</v>
      </c>
      <c r="AW64" s="108"/>
    </row>
    <row r="65" spans="1:49" x14ac:dyDescent="0.25">
      <c r="A65" s="73" t="s">
        <v>1019</v>
      </c>
      <c r="B65" s="72" t="s">
        <v>800</v>
      </c>
      <c r="C65" s="71" t="s">
        <v>3</v>
      </c>
      <c r="D65" s="71" t="s">
        <v>3</v>
      </c>
      <c r="E65" s="71" t="s">
        <v>3</v>
      </c>
      <c r="F65" s="70" t="s">
        <v>3</v>
      </c>
      <c r="G65" s="69" t="s">
        <v>799</v>
      </c>
      <c r="H65" s="68" t="s">
        <v>798</v>
      </c>
      <c r="I65" s="67" t="s">
        <v>528</v>
      </c>
      <c r="J65" s="65"/>
      <c r="K65" s="64"/>
      <c r="L65" s="64"/>
      <c r="M65" s="63"/>
      <c r="N65" s="62">
        <v>1</v>
      </c>
      <c r="O65" s="244">
        <v>70</v>
      </c>
      <c r="P65" s="240"/>
      <c r="Q65" s="241"/>
      <c r="R65" s="61"/>
      <c r="S65" s="60"/>
      <c r="T65" s="59"/>
      <c r="U65" s="55"/>
      <c r="V65" s="54"/>
      <c r="W65" s="55"/>
      <c r="X65" s="55"/>
      <c r="Y65" s="58"/>
      <c r="Z65" s="57"/>
      <c r="AA65" s="56"/>
      <c r="AB65" s="55"/>
      <c r="AC65" s="54"/>
      <c r="AD65" s="53"/>
      <c r="AE65" s="52"/>
      <c r="AF65" s="51">
        <v>1</v>
      </c>
      <c r="AG65" s="50" t="s">
        <v>986</v>
      </c>
      <c r="AH65" s="319">
        <f t="shared" si="77"/>
        <v>70</v>
      </c>
      <c r="AI65" s="319"/>
      <c r="AJ65" s="47"/>
      <c r="AK65" s="46"/>
      <c r="AL65" s="45"/>
      <c r="AM65" s="44">
        <f t="shared" si="80"/>
        <v>49.2</v>
      </c>
      <c r="AN65" s="43">
        <f t="shared" si="76"/>
        <v>59.04</v>
      </c>
      <c r="AO65" s="42">
        <f t="shared" si="78"/>
        <v>3444</v>
      </c>
      <c r="AP65" s="41">
        <f t="shared" si="81"/>
        <v>4132.8</v>
      </c>
      <c r="AQ65" s="435"/>
      <c r="AR65" s="459"/>
      <c r="AS65" s="40" t="str">
        <f t="shared" si="75"/>
        <v>261498</v>
      </c>
      <c r="AT65" s="108"/>
      <c r="AU65" s="40">
        <f>VLOOKUP(G65,'Сопутствующая продукция'!S:U,2,0)</f>
        <v>49.2</v>
      </c>
      <c r="AV65" s="453" t="e">
        <f t="shared" si="79"/>
        <v>#DIV/0!</v>
      </c>
      <c r="AW65" s="108"/>
    </row>
    <row r="66" spans="1:49" x14ac:dyDescent="0.25">
      <c r="A66" s="73" t="s">
        <v>1019</v>
      </c>
      <c r="B66" s="70" t="s">
        <v>819</v>
      </c>
      <c r="C66" s="71" t="s">
        <v>3</v>
      </c>
      <c r="D66" s="71" t="s">
        <v>3</v>
      </c>
      <c r="E66" s="71" t="s">
        <v>3</v>
      </c>
      <c r="F66" s="70" t="s">
        <v>3</v>
      </c>
      <c r="G66" s="69" t="s">
        <v>797</v>
      </c>
      <c r="H66" s="68" t="s">
        <v>796</v>
      </c>
      <c r="I66" s="67" t="s">
        <v>528</v>
      </c>
      <c r="J66" s="65"/>
      <c r="K66" s="64"/>
      <c r="L66" s="64"/>
      <c r="M66" s="63"/>
      <c r="N66" s="242">
        <v>1</v>
      </c>
      <c r="O66" s="240"/>
      <c r="P66" s="240">
        <v>40</v>
      </c>
      <c r="Q66" s="241"/>
      <c r="R66" s="61"/>
      <c r="S66" s="60"/>
      <c r="T66" s="59"/>
      <c r="U66" s="55"/>
      <c r="V66" s="54"/>
      <c r="W66" s="55"/>
      <c r="X66" s="55"/>
      <c r="Y66" s="58"/>
      <c r="Z66" s="57"/>
      <c r="AA66" s="56"/>
      <c r="AB66" s="55"/>
      <c r="AC66" s="54"/>
      <c r="AD66" s="53"/>
      <c r="AE66" s="52"/>
      <c r="AF66" s="51">
        <v>1</v>
      </c>
      <c r="AG66" s="50" t="s">
        <v>986</v>
      </c>
      <c r="AH66" s="319"/>
      <c r="AI66" s="319">
        <f>AF66*P66</f>
        <v>40</v>
      </c>
      <c r="AJ66" s="47"/>
      <c r="AK66" s="46"/>
      <c r="AL66" s="45"/>
      <c r="AM66" s="44">
        <f>ROUND(AU66*(1-$AP$13),2)</f>
        <v>294.2</v>
      </c>
      <c r="AN66" s="43">
        <f t="shared" si="76"/>
        <v>353.04</v>
      </c>
      <c r="AO66" s="260">
        <f>ROUND(AM66*N66,2)</f>
        <v>294.2</v>
      </c>
      <c r="AP66" s="41">
        <f>ROUND(AO66*1.2,2)</f>
        <v>353.04</v>
      </c>
      <c r="AQ66" s="435"/>
      <c r="AR66" s="459"/>
      <c r="AS66" s="40" t="str">
        <f t="shared" si="75"/>
        <v>203041</v>
      </c>
      <c r="AT66" s="108"/>
      <c r="AU66" s="40">
        <f>VLOOKUP(G66,'Сопутствующая продукция'!S:U,2,0)</f>
        <v>294.2</v>
      </c>
      <c r="AV66" s="453" t="e">
        <f t="shared" si="79"/>
        <v>#DIV/0!</v>
      </c>
      <c r="AW66" s="108"/>
    </row>
    <row r="67" spans="1:49" ht="15.75" thickBot="1" x14ac:dyDescent="0.3">
      <c r="A67" s="261" t="s">
        <v>1019</v>
      </c>
      <c r="B67" s="262" t="s">
        <v>819</v>
      </c>
      <c r="C67" s="199" t="s">
        <v>3</v>
      </c>
      <c r="D67" s="199" t="s">
        <v>3</v>
      </c>
      <c r="E67" s="199" t="s">
        <v>3</v>
      </c>
      <c r="F67" s="213" t="s">
        <v>3</v>
      </c>
      <c r="G67" s="331" t="s">
        <v>795</v>
      </c>
      <c r="H67" s="264" t="s">
        <v>794</v>
      </c>
      <c r="I67" s="265" t="s">
        <v>528</v>
      </c>
      <c r="J67" s="202"/>
      <c r="K67" s="203"/>
      <c r="L67" s="203"/>
      <c r="M67" s="204"/>
      <c r="N67" s="332">
        <v>1</v>
      </c>
      <c r="O67" s="333"/>
      <c r="P67" s="333">
        <v>40</v>
      </c>
      <c r="Q67" s="334"/>
      <c r="R67" s="313"/>
      <c r="S67" s="314"/>
      <c r="T67" s="267"/>
      <c r="U67" s="206"/>
      <c r="V67" s="266"/>
      <c r="W67" s="206"/>
      <c r="X67" s="206"/>
      <c r="Y67" s="315"/>
      <c r="Z67" s="316"/>
      <c r="AA67" s="310"/>
      <c r="AB67" s="206"/>
      <c r="AC67" s="266"/>
      <c r="AD67" s="207"/>
      <c r="AE67" s="269"/>
      <c r="AF67" s="270">
        <v>1</v>
      </c>
      <c r="AG67" s="312" t="s">
        <v>986</v>
      </c>
      <c r="AH67" s="335"/>
      <c r="AI67" s="335">
        <f t="shared" ref="AI67:AI68" si="82">AF67*P67</f>
        <v>40</v>
      </c>
      <c r="AJ67" s="273"/>
      <c r="AK67" s="274"/>
      <c r="AL67" s="275"/>
      <c r="AM67" s="276">
        <f>ROUND(AU67*(1-$AP$13),2)</f>
        <v>585.79999999999995</v>
      </c>
      <c r="AN67" s="277">
        <f t="shared" si="76"/>
        <v>702.96</v>
      </c>
      <c r="AO67" s="278">
        <f t="shared" ref="AO67:AO68" si="83">ROUND(AM67*N67,2)</f>
        <v>585.79999999999995</v>
      </c>
      <c r="AP67" s="279">
        <f>ROUND(AO67*1.2,2)</f>
        <v>702.96</v>
      </c>
      <c r="AQ67" s="435"/>
      <c r="AR67" s="459"/>
      <c r="AS67" s="403" t="str">
        <f t="shared" si="75"/>
        <v>203042</v>
      </c>
      <c r="AT67" s="108"/>
      <c r="AU67" s="403">
        <f>VLOOKUP(G67,'Сопутствующая продукция'!S:U,2,0)</f>
        <v>585.80000000000007</v>
      </c>
      <c r="AV67" s="453" t="e">
        <f t="shared" si="79"/>
        <v>#DIV/0!</v>
      </c>
      <c r="AW67" s="108"/>
    </row>
    <row r="68" spans="1:49" ht="15.75" thickBot="1" x14ac:dyDescent="0.3">
      <c r="A68" s="336" t="s">
        <v>1020</v>
      </c>
      <c r="B68" s="337" t="s">
        <v>793</v>
      </c>
      <c r="C68" s="338" t="s">
        <v>3</v>
      </c>
      <c r="D68" s="338" t="s">
        <v>3</v>
      </c>
      <c r="E68" s="338" t="s">
        <v>3</v>
      </c>
      <c r="F68" s="339" t="s">
        <v>3</v>
      </c>
      <c r="G68" s="340" t="s">
        <v>792</v>
      </c>
      <c r="H68" s="341" t="s">
        <v>791</v>
      </c>
      <c r="I68" s="342" t="s">
        <v>528</v>
      </c>
      <c r="J68" s="343"/>
      <c r="K68" s="344"/>
      <c r="L68" s="344"/>
      <c r="M68" s="345"/>
      <c r="N68" s="346">
        <v>1</v>
      </c>
      <c r="O68" s="347"/>
      <c r="P68" s="347">
        <v>20</v>
      </c>
      <c r="Q68" s="348"/>
      <c r="R68" s="349"/>
      <c r="S68" s="350"/>
      <c r="T68" s="351"/>
      <c r="U68" s="352"/>
      <c r="V68" s="353"/>
      <c r="W68" s="352"/>
      <c r="X68" s="352"/>
      <c r="Y68" s="354"/>
      <c r="Z68" s="355"/>
      <c r="AA68" s="356"/>
      <c r="AB68" s="352"/>
      <c r="AC68" s="353"/>
      <c r="AD68" s="357"/>
      <c r="AE68" s="358"/>
      <c r="AF68" s="359">
        <v>1</v>
      </c>
      <c r="AG68" s="360" t="s">
        <v>986</v>
      </c>
      <c r="AH68" s="361"/>
      <c r="AI68" s="361">
        <f t="shared" si="82"/>
        <v>20</v>
      </c>
      <c r="AJ68" s="362"/>
      <c r="AK68" s="363"/>
      <c r="AL68" s="364"/>
      <c r="AM68" s="365">
        <f>ROUND(AU68*(1-$AP$13),2)</f>
        <v>574.79999999999995</v>
      </c>
      <c r="AN68" s="366">
        <f t="shared" si="76"/>
        <v>689.76</v>
      </c>
      <c r="AO68" s="367">
        <f t="shared" si="83"/>
        <v>574.79999999999995</v>
      </c>
      <c r="AP68" s="368">
        <f>ROUND(AO68*1.2,2)</f>
        <v>689.76</v>
      </c>
      <c r="AQ68" s="435"/>
      <c r="AR68" s="459"/>
      <c r="AS68" s="404" t="str">
        <f t="shared" ref="AS68" si="84">G68</f>
        <v>219064</v>
      </c>
      <c r="AT68" s="108"/>
      <c r="AU68" s="404">
        <f>VLOOKUP(G68,'Сопутствующая продукция'!S:U,2,0)</f>
        <v>574.80000000000007</v>
      </c>
      <c r="AV68" s="453" t="e">
        <f t="shared" si="79"/>
        <v>#DIV/0!</v>
      </c>
      <c r="AW68" s="108"/>
    </row>
    <row r="69" spans="1:49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</row>
    <row r="70" spans="1:49" s="2" customForma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"/>
      <c r="AT70" s="1"/>
      <c r="AU70" s="1"/>
    </row>
    <row r="71" spans="1:49" s="2" customForma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"/>
      <c r="AT71" s="1"/>
      <c r="AU71" s="1"/>
    </row>
    <row r="72" spans="1:49" s="2" customForma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"/>
      <c r="AT72" s="1"/>
      <c r="AU72" s="1"/>
    </row>
    <row r="73" spans="1:49" s="2" customFormat="1" x14ac:dyDescent="0.2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"/>
      <c r="AT73" s="1"/>
      <c r="AU73" s="1"/>
    </row>
    <row r="74" spans="1:49" s="2" customFormat="1" x14ac:dyDescent="0.2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"/>
      <c r="AT74" s="1"/>
      <c r="AU74" s="1"/>
    </row>
    <row r="75" spans="1:49" x14ac:dyDescent="0.2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</row>
    <row r="76" spans="1:49" x14ac:dyDescent="0.2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</row>
    <row r="77" spans="1:49" x14ac:dyDescent="0.2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</row>
    <row r="78" spans="1:49" x14ac:dyDescent="0.2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</row>
    <row r="79" spans="1:49" x14ac:dyDescent="0.2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</row>
    <row r="80" spans="1:49" x14ac:dyDescent="0.2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</row>
    <row r="81" spans="1:43" x14ac:dyDescent="0.2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</row>
    <row r="82" spans="1:43" x14ac:dyDescent="0.2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</row>
    <row r="83" spans="1:43" x14ac:dyDescent="0.2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</row>
    <row r="84" spans="1:43" x14ac:dyDescent="0.2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</row>
    <row r="85" spans="1:43" x14ac:dyDescent="0.2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</row>
    <row r="86" spans="1:43" x14ac:dyDescent="0.2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</row>
    <row r="87" spans="1:43" x14ac:dyDescent="0.2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</row>
    <row r="88" spans="1:43" x14ac:dyDescent="0.2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</row>
    <row r="89" spans="1:43" x14ac:dyDescent="0.2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</row>
    <row r="90" spans="1:43" x14ac:dyDescent="0.2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</row>
    <row r="91" spans="1:43" x14ac:dyDescent="0.2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</row>
    <row r="92" spans="1:43" x14ac:dyDescent="0.25">
      <c r="A92" s="145"/>
      <c r="B92" s="145"/>
      <c r="C92" s="145"/>
      <c r="D92" s="145"/>
      <c r="E92" s="145"/>
      <c r="F92" s="145"/>
      <c r="G92" s="145"/>
      <c r="H92" s="145"/>
      <c r="I92" s="147"/>
      <c r="J92" s="145"/>
      <c r="K92" s="145"/>
      <c r="L92" s="145"/>
      <c r="M92" s="145"/>
      <c r="N92" s="145"/>
      <c r="O92" s="141"/>
      <c r="P92" s="144"/>
      <c r="Q92" s="141"/>
      <c r="R92" s="146"/>
      <c r="S92" s="146"/>
      <c r="T92" s="146"/>
      <c r="U92" s="141"/>
      <c r="V92" s="144"/>
      <c r="W92" s="141"/>
      <c r="X92" s="141"/>
      <c r="Y92" s="143"/>
      <c r="Z92" s="146"/>
      <c r="AA92" s="146"/>
      <c r="AB92" s="141"/>
      <c r="AC92" s="144"/>
      <c r="AD92" s="141"/>
      <c r="AE92" s="145"/>
      <c r="AF92" s="143"/>
      <c r="AG92" s="143"/>
      <c r="AH92" s="143"/>
      <c r="AI92" s="144"/>
      <c r="AJ92" s="143"/>
      <c r="AK92" s="142"/>
      <c r="AL92" s="142"/>
      <c r="AM92" s="141"/>
      <c r="AN92" s="141"/>
      <c r="AO92" s="141"/>
      <c r="AP92" s="141"/>
      <c r="AQ92" s="141"/>
    </row>
    <row r="93" spans="1:43" x14ac:dyDescent="0.25">
      <c r="A93" s="145"/>
      <c r="B93" s="145"/>
      <c r="C93" s="145"/>
      <c r="D93" s="145"/>
      <c r="E93" s="145"/>
      <c r="F93" s="145"/>
      <c r="G93" s="145"/>
      <c r="H93" s="145"/>
      <c r="I93" s="147"/>
      <c r="J93" s="145"/>
      <c r="K93" s="145"/>
      <c r="L93" s="145"/>
      <c r="M93" s="145"/>
      <c r="N93" s="145"/>
      <c r="O93" s="141"/>
      <c r="P93" s="144"/>
      <c r="Q93" s="141"/>
      <c r="R93" s="146"/>
      <c r="S93" s="146"/>
      <c r="T93" s="146"/>
      <c r="U93" s="141"/>
      <c r="V93" s="144"/>
      <c r="W93" s="141"/>
      <c r="X93" s="141"/>
      <c r="Y93" s="143"/>
      <c r="Z93" s="146"/>
      <c r="AA93" s="146"/>
      <c r="AB93" s="141"/>
      <c r="AC93" s="144"/>
      <c r="AD93" s="141"/>
      <c r="AE93" s="145"/>
      <c r="AF93" s="143"/>
      <c r="AG93" s="143"/>
      <c r="AH93" s="143"/>
      <c r="AI93" s="144"/>
      <c r="AJ93" s="143"/>
      <c r="AK93" s="142"/>
      <c r="AL93" s="142"/>
      <c r="AM93" s="141"/>
      <c r="AN93" s="141"/>
      <c r="AO93" s="141"/>
      <c r="AP93" s="141"/>
      <c r="AQ93" s="141"/>
    </row>
    <row r="94" spans="1:43" x14ac:dyDescent="0.25">
      <c r="A94" s="145"/>
      <c r="B94" s="145"/>
      <c r="C94" s="145"/>
      <c r="D94" s="145"/>
      <c r="E94" s="145"/>
      <c r="F94" s="145"/>
      <c r="G94" s="145"/>
      <c r="H94" s="145"/>
      <c r="I94" s="147"/>
      <c r="J94" s="145"/>
      <c r="K94" s="145"/>
      <c r="L94" s="145"/>
      <c r="M94" s="145"/>
      <c r="N94" s="145"/>
      <c r="O94" s="141"/>
      <c r="P94" s="144"/>
      <c r="Q94" s="141"/>
      <c r="R94" s="146"/>
      <c r="S94" s="146"/>
      <c r="T94" s="146"/>
      <c r="U94" s="141"/>
      <c r="V94" s="144"/>
      <c r="W94" s="141"/>
      <c r="X94" s="141"/>
      <c r="Y94" s="143"/>
      <c r="Z94" s="146"/>
      <c r="AA94" s="146"/>
      <c r="AB94" s="141"/>
      <c r="AC94" s="144"/>
      <c r="AD94" s="141"/>
      <c r="AE94" s="145"/>
      <c r="AF94" s="143"/>
      <c r="AG94" s="143"/>
      <c r="AH94" s="143"/>
      <c r="AI94" s="144"/>
      <c r="AJ94" s="143"/>
      <c r="AK94" s="142"/>
      <c r="AL94" s="142"/>
      <c r="AM94" s="141"/>
      <c r="AN94" s="141"/>
      <c r="AO94" s="141"/>
      <c r="AP94" s="141"/>
      <c r="AQ94" s="141"/>
    </row>
    <row r="95" spans="1:43" x14ac:dyDescent="0.25">
      <c r="A95" s="145"/>
      <c r="B95" s="145"/>
      <c r="C95" s="145"/>
      <c r="D95" s="145"/>
      <c r="E95" s="145"/>
      <c r="F95" s="145"/>
      <c r="G95" s="145"/>
      <c r="H95" s="145"/>
      <c r="I95" s="147"/>
      <c r="J95" s="145"/>
      <c r="K95" s="145"/>
      <c r="L95" s="145"/>
      <c r="M95" s="145"/>
      <c r="N95" s="145"/>
      <c r="O95" s="141"/>
      <c r="P95" s="144"/>
      <c r="Q95" s="141"/>
      <c r="R95" s="146"/>
      <c r="S95" s="146"/>
      <c r="T95" s="146"/>
      <c r="U95" s="141"/>
      <c r="V95" s="144"/>
      <c r="W95" s="141"/>
      <c r="X95" s="141"/>
      <c r="Y95" s="143"/>
      <c r="Z95" s="146"/>
      <c r="AA95" s="146"/>
      <c r="AB95" s="141"/>
      <c r="AC95" s="144"/>
      <c r="AD95" s="141"/>
      <c r="AE95" s="145"/>
      <c r="AF95" s="143"/>
      <c r="AG95" s="143"/>
      <c r="AH95" s="143"/>
      <c r="AI95" s="144"/>
      <c r="AJ95" s="143"/>
      <c r="AK95" s="142"/>
      <c r="AL95" s="142"/>
      <c r="AM95" s="141"/>
      <c r="AN95" s="141"/>
      <c r="AO95" s="141"/>
      <c r="AP95" s="141"/>
      <c r="AQ95" s="141"/>
    </row>
    <row r="96" spans="1:43" x14ac:dyDescent="0.25">
      <c r="A96" s="145"/>
      <c r="B96" s="145"/>
      <c r="C96" s="145"/>
      <c r="D96" s="145"/>
      <c r="E96" s="145"/>
      <c r="F96" s="145"/>
      <c r="G96" s="145"/>
      <c r="H96" s="145"/>
      <c r="I96" s="147"/>
      <c r="J96" s="145"/>
      <c r="K96" s="145"/>
      <c r="L96" s="145"/>
      <c r="M96" s="145"/>
      <c r="N96" s="145"/>
      <c r="O96" s="141"/>
      <c r="P96" s="144"/>
      <c r="Q96" s="141"/>
      <c r="R96" s="146"/>
      <c r="S96" s="146"/>
      <c r="T96" s="146"/>
      <c r="U96" s="141"/>
      <c r="V96" s="144"/>
      <c r="W96" s="141"/>
      <c r="X96" s="141"/>
      <c r="Y96" s="143"/>
      <c r="Z96" s="146"/>
      <c r="AA96" s="146"/>
      <c r="AB96" s="141"/>
      <c r="AC96" s="144"/>
      <c r="AD96" s="141"/>
      <c r="AE96" s="145"/>
      <c r="AF96" s="143"/>
      <c r="AG96" s="143"/>
      <c r="AH96" s="143"/>
      <c r="AI96" s="144"/>
      <c r="AJ96" s="143"/>
      <c r="AK96" s="142"/>
      <c r="AL96" s="142"/>
      <c r="AM96" s="141"/>
      <c r="AN96" s="141"/>
      <c r="AO96" s="141"/>
      <c r="AP96" s="141"/>
      <c r="AQ96" s="141"/>
    </row>
    <row r="97" spans="1:43" x14ac:dyDescent="0.25">
      <c r="A97" s="145"/>
      <c r="B97" s="145"/>
      <c r="C97" s="145"/>
      <c r="D97" s="145"/>
      <c r="E97" s="145"/>
      <c r="F97" s="145"/>
      <c r="G97" s="145"/>
      <c r="H97" s="145"/>
      <c r="I97" s="147"/>
      <c r="J97" s="145"/>
      <c r="K97" s="145"/>
      <c r="L97" s="145"/>
      <c r="M97" s="145"/>
      <c r="N97" s="145"/>
      <c r="O97" s="141"/>
      <c r="P97" s="144"/>
      <c r="Q97" s="141"/>
      <c r="R97" s="146"/>
      <c r="S97" s="146"/>
      <c r="T97" s="146"/>
      <c r="U97" s="141"/>
      <c r="V97" s="144"/>
      <c r="W97" s="141"/>
      <c r="X97" s="141"/>
      <c r="Y97" s="143"/>
      <c r="Z97" s="146"/>
      <c r="AA97" s="146"/>
      <c r="AB97" s="141"/>
      <c r="AC97" s="144"/>
      <c r="AD97" s="141"/>
      <c r="AE97" s="145"/>
      <c r="AF97" s="143"/>
      <c r="AG97" s="143"/>
      <c r="AH97" s="143"/>
      <c r="AI97" s="144"/>
      <c r="AJ97" s="143"/>
      <c r="AK97" s="142"/>
      <c r="AL97" s="142"/>
      <c r="AM97" s="141"/>
      <c r="AN97" s="141"/>
      <c r="AO97" s="141"/>
      <c r="AP97" s="141"/>
      <c r="AQ97" s="141"/>
    </row>
    <row r="98" spans="1:43" x14ac:dyDescent="0.25">
      <c r="A98" s="145"/>
      <c r="B98" s="145"/>
      <c r="C98" s="145"/>
      <c r="D98" s="145"/>
      <c r="E98" s="145"/>
      <c r="F98" s="145"/>
      <c r="G98" s="145"/>
      <c r="H98" s="145"/>
      <c r="I98" s="147"/>
      <c r="J98" s="145"/>
      <c r="K98" s="145"/>
      <c r="L98" s="145"/>
      <c r="M98" s="145"/>
      <c r="N98" s="145"/>
      <c r="O98" s="141"/>
      <c r="P98" s="144"/>
      <c r="Q98" s="141"/>
      <c r="R98" s="146"/>
      <c r="S98" s="146"/>
      <c r="T98" s="146"/>
      <c r="U98" s="141"/>
      <c r="V98" s="144"/>
      <c r="W98" s="141"/>
      <c r="X98" s="141"/>
      <c r="Y98" s="143"/>
      <c r="Z98" s="146"/>
      <c r="AA98" s="146"/>
      <c r="AB98" s="141"/>
      <c r="AC98" s="144"/>
      <c r="AD98" s="141"/>
      <c r="AE98" s="145"/>
      <c r="AF98" s="143"/>
      <c r="AG98" s="143"/>
      <c r="AH98" s="143"/>
      <c r="AI98" s="144"/>
      <c r="AJ98" s="143"/>
      <c r="AK98" s="142"/>
      <c r="AL98" s="142"/>
      <c r="AM98" s="141"/>
      <c r="AN98" s="141"/>
      <c r="AO98" s="141"/>
      <c r="AP98" s="141"/>
      <c r="AQ98" s="141"/>
    </row>
    <row r="99" spans="1:43" x14ac:dyDescent="0.25">
      <c r="A99" s="145"/>
      <c r="B99" s="145"/>
      <c r="C99" s="145"/>
      <c r="D99" s="145"/>
      <c r="E99" s="145"/>
      <c r="F99" s="145"/>
      <c r="G99" s="145"/>
      <c r="H99" s="145"/>
      <c r="I99" s="147"/>
      <c r="J99" s="145"/>
      <c r="K99" s="145"/>
      <c r="L99" s="145"/>
      <c r="M99" s="145"/>
      <c r="N99" s="145"/>
      <c r="O99" s="141"/>
      <c r="P99" s="144"/>
      <c r="Q99" s="141"/>
      <c r="R99" s="146"/>
      <c r="S99" s="146"/>
      <c r="T99" s="146"/>
      <c r="U99" s="141"/>
      <c r="V99" s="144"/>
      <c r="W99" s="141"/>
      <c r="X99" s="141"/>
      <c r="Y99" s="143"/>
      <c r="Z99" s="146"/>
      <c r="AA99" s="146"/>
      <c r="AB99" s="141"/>
      <c r="AC99" s="144"/>
      <c r="AD99" s="141"/>
      <c r="AE99" s="145"/>
      <c r="AF99" s="143"/>
      <c r="AG99" s="143"/>
      <c r="AH99" s="143"/>
      <c r="AI99" s="144"/>
      <c r="AJ99" s="143"/>
      <c r="AK99" s="142"/>
      <c r="AL99" s="142"/>
      <c r="AM99" s="141"/>
      <c r="AN99" s="141"/>
      <c r="AO99" s="141"/>
      <c r="AP99" s="141"/>
      <c r="AQ99" s="141"/>
    </row>
    <row r="100" spans="1:43" x14ac:dyDescent="0.25">
      <c r="A100" s="145"/>
      <c r="B100" s="145"/>
      <c r="C100" s="145"/>
      <c r="D100" s="145"/>
      <c r="E100" s="145"/>
      <c r="F100" s="145"/>
      <c r="G100" s="145"/>
      <c r="H100" s="145"/>
      <c r="I100" s="147"/>
      <c r="J100" s="145"/>
      <c r="K100" s="145"/>
      <c r="L100" s="145"/>
      <c r="M100" s="145"/>
      <c r="N100" s="145"/>
      <c r="O100" s="141"/>
      <c r="P100" s="144"/>
      <c r="Q100" s="141"/>
      <c r="R100" s="146"/>
      <c r="S100" s="146"/>
      <c r="T100" s="146"/>
      <c r="U100" s="141"/>
      <c r="V100" s="144"/>
      <c r="W100" s="141"/>
      <c r="X100" s="141"/>
      <c r="Y100" s="143"/>
      <c r="Z100" s="146"/>
      <c r="AA100" s="146"/>
      <c r="AB100" s="141"/>
      <c r="AC100" s="144"/>
      <c r="AD100" s="141"/>
      <c r="AE100" s="145"/>
      <c r="AF100" s="143"/>
      <c r="AG100" s="143"/>
      <c r="AH100" s="143"/>
      <c r="AI100" s="144"/>
      <c r="AJ100" s="143"/>
      <c r="AK100" s="142"/>
      <c r="AL100" s="142"/>
      <c r="AM100" s="141"/>
      <c r="AN100" s="141"/>
      <c r="AO100" s="141"/>
      <c r="AP100" s="141"/>
      <c r="AQ100" s="141"/>
    </row>
    <row r="101" spans="1:43" x14ac:dyDescent="0.25">
      <c r="A101" s="145"/>
      <c r="B101" s="145"/>
      <c r="C101" s="145"/>
      <c r="D101" s="145"/>
      <c r="E101" s="145"/>
      <c r="F101" s="145"/>
      <c r="G101" s="145"/>
      <c r="H101" s="145"/>
      <c r="I101" s="147"/>
      <c r="J101" s="145"/>
      <c r="K101" s="145"/>
      <c r="L101" s="145"/>
      <c r="M101" s="145"/>
      <c r="N101" s="145"/>
      <c r="O101" s="141"/>
      <c r="P101" s="144"/>
      <c r="Q101" s="141"/>
      <c r="R101" s="146"/>
      <c r="S101" s="146"/>
      <c r="T101" s="146"/>
      <c r="U101" s="141"/>
      <c r="V101" s="144"/>
      <c r="W101" s="141"/>
      <c r="X101" s="141"/>
      <c r="Y101" s="143"/>
      <c r="Z101" s="146"/>
      <c r="AA101" s="146"/>
      <c r="AB101" s="141"/>
      <c r="AC101" s="144"/>
      <c r="AD101" s="141"/>
      <c r="AE101" s="145"/>
      <c r="AF101" s="143"/>
      <c r="AG101" s="143"/>
      <c r="AH101" s="143"/>
      <c r="AI101" s="144"/>
      <c r="AJ101" s="143"/>
      <c r="AK101" s="142"/>
      <c r="AL101" s="142"/>
      <c r="AM101" s="141"/>
      <c r="AN101" s="141"/>
      <c r="AO101" s="141"/>
      <c r="AP101" s="141"/>
      <c r="AQ101" s="141"/>
    </row>
    <row r="102" spans="1:43" x14ac:dyDescent="0.25">
      <c r="A102" s="145"/>
      <c r="B102" s="145"/>
      <c r="C102" s="145"/>
      <c r="D102" s="145"/>
      <c r="E102" s="145"/>
      <c r="F102" s="145"/>
      <c r="G102" s="145"/>
      <c r="H102" s="145"/>
      <c r="I102" s="147"/>
      <c r="J102" s="145"/>
      <c r="K102" s="145"/>
      <c r="L102" s="145"/>
      <c r="M102" s="145"/>
      <c r="N102" s="145"/>
      <c r="O102" s="141"/>
      <c r="P102" s="144"/>
      <c r="Q102" s="141"/>
      <c r="R102" s="146"/>
      <c r="S102" s="146"/>
      <c r="T102" s="146"/>
      <c r="U102" s="141"/>
      <c r="V102" s="144"/>
      <c r="W102" s="141"/>
      <c r="X102" s="141"/>
      <c r="Y102" s="143"/>
      <c r="Z102" s="146"/>
      <c r="AA102" s="146"/>
      <c r="AB102" s="141"/>
      <c r="AC102" s="144"/>
      <c r="AD102" s="141"/>
      <c r="AE102" s="145"/>
      <c r="AF102" s="143"/>
      <c r="AG102" s="143"/>
      <c r="AH102" s="143"/>
      <c r="AI102" s="144"/>
      <c r="AJ102" s="143"/>
      <c r="AK102" s="142"/>
      <c r="AL102" s="142"/>
      <c r="AM102" s="141"/>
      <c r="AN102" s="141"/>
      <c r="AO102" s="141"/>
      <c r="AP102" s="141"/>
      <c r="AQ102" s="141"/>
    </row>
    <row r="103" spans="1:43" x14ac:dyDescent="0.25">
      <c r="A103" s="145"/>
      <c r="B103" s="145"/>
      <c r="C103" s="145"/>
      <c r="D103" s="145"/>
      <c r="E103" s="145"/>
      <c r="F103" s="145"/>
      <c r="G103" s="145"/>
      <c r="H103" s="145"/>
      <c r="I103" s="147"/>
      <c r="J103" s="145"/>
      <c r="K103" s="145"/>
      <c r="L103" s="145"/>
      <c r="M103" s="145"/>
      <c r="N103" s="145"/>
      <c r="O103" s="141"/>
      <c r="P103" s="144"/>
      <c r="Q103" s="141"/>
      <c r="R103" s="146"/>
      <c r="S103" s="146"/>
      <c r="T103" s="146"/>
      <c r="U103" s="141"/>
      <c r="V103" s="144"/>
      <c r="W103" s="141"/>
      <c r="X103" s="141"/>
      <c r="Y103" s="143"/>
      <c r="Z103" s="146"/>
      <c r="AA103" s="146"/>
      <c r="AB103" s="141"/>
      <c r="AC103" s="144"/>
      <c r="AD103" s="141"/>
      <c r="AE103" s="145"/>
      <c r="AF103" s="143"/>
      <c r="AG103" s="143"/>
      <c r="AH103" s="143"/>
      <c r="AI103" s="144"/>
      <c r="AJ103" s="143"/>
      <c r="AK103" s="142"/>
      <c r="AL103" s="142"/>
      <c r="AM103" s="141"/>
      <c r="AN103" s="141"/>
      <c r="AO103" s="141"/>
      <c r="AP103" s="141"/>
      <c r="AQ103" s="141"/>
    </row>
    <row r="104" spans="1:43" x14ac:dyDescent="0.25">
      <c r="A104" s="145"/>
      <c r="B104" s="145"/>
      <c r="C104" s="145"/>
      <c r="D104" s="145"/>
      <c r="E104" s="145"/>
      <c r="F104" s="145"/>
      <c r="G104" s="145"/>
      <c r="H104" s="145"/>
      <c r="I104" s="147"/>
      <c r="J104" s="145"/>
      <c r="K104" s="145"/>
      <c r="L104" s="145"/>
      <c r="M104" s="145"/>
      <c r="N104" s="145"/>
      <c r="O104" s="141"/>
      <c r="P104" s="144"/>
      <c r="Q104" s="141"/>
      <c r="R104" s="146"/>
      <c r="S104" s="146"/>
      <c r="T104" s="146"/>
      <c r="U104" s="141"/>
      <c r="V104" s="144"/>
      <c r="W104" s="141"/>
      <c r="X104" s="141"/>
      <c r="Y104" s="143"/>
      <c r="Z104" s="146"/>
      <c r="AA104" s="146"/>
      <c r="AB104" s="141"/>
      <c r="AC104" s="144"/>
      <c r="AD104" s="141"/>
      <c r="AE104" s="145"/>
      <c r="AF104" s="143"/>
      <c r="AG104" s="143"/>
      <c r="AH104" s="143"/>
      <c r="AI104" s="144"/>
      <c r="AJ104" s="143"/>
      <c r="AK104" s="142"/>
      <c r="AL104" s="142"/>
      <c r="AM104" s="141"/>
      <c r="AN104" s="141"/>
      <c r="AO104" s="141"/>
      <c r="AP104" s="141"/>
      <c r="AQ104" s="141"/>
    </row>
    <row r="105" spans="1:43" x14ac:dyDescent="0.25">
      <c r="A105" s="145"/>
      <c r="B105" s="145"/>
      <c r="C105" s="145"/>
      <c r="D105" s="145"/>
      <c r="E105" s="145"/>
      <c r="F105" s="145"/>
      <c r="G105" s="145"/>
      <c r="H105" s="145"/>
      <c r="I105" s="147"/>
      <c r="J105" s="145"/>
      <c r="K105" s="145"/>
      <c r="L105" s="145"/>
      <c r="M105" s="145"/>
      <c r="N105" s="145"/>
      <c r="O105" s="141"/>
      <c r="P105" s="144"/>
      <c r="Q105" s="141"/>
      <c r="R105" s="146"/>
      <c r="S105" s="146"/>
      <c r="T105" s="146"/>
      <c r="U105" s="141"/>
      <c r="V105" s="144"/>
      <c r="W105" s="141"/>
      <c r="X105" s="141"/>
      <c r="Y105" s="143"/>
      <c r="Z105" s="146"/>
      <c r="AA105" s="146"/>
      <c r="AB105" s="141"/>
      <c r="AC105" s="144"/>
      <c r="AD105" s="141"/>
      <c r="AE105" s="145"/>
      <c r="AF105" s="143"/>
      <c r="AG105" s="143"/>
      <c r="AH105" s="143"/>
      <c r="AI105" s="144"/>
      <c r="AJ105" s="143"/>
      <c r="AK105" s="142"/>
      <c r="AL105" s="142"/>
      <c r="AM105" s="141"/>
      <c r="AN105" s="141"/>
      <c r="AO105" s="141"/>
      <c r="AP105" s="141"/>
      <c r="AQ105" s="141"/>
    </row>
  </sheetData>
  <mergeCells count="15">
    <mergeCell ref="AM57:AP57"/>
    <mergeCell ref="A1:AP1"/>
    <mergeCell ref="A2:AP2"/>
    <mergeCell ref="A4:AP4"/>
    <mergeCell ref="J15:M15"/>
    <mergeCell ref="N15:Q15"/>
    <mergeCell ref="R15:Y15"/>
    <mergeCell ref="Z15:AD15"/>
    <mergeCell ref="AE15:AJ15"/>
    <mergeCell ref="AM15:AP15"/>
    <mergeCell ref="J57:M57"/>
    <mergeCell ref="N57:Q57"/>
    <mergeCell ref="R57:Y57"/>
    <mergeCell ref="Z57:AD57"/>
    <mergeCell ref="AE57:AJ57"/>
  </mergeCells>
  <phoneticPr fontId="32" type="noConversion"/>
  <conditionalFormatting sqref="G87:G1048576 G7:G9 G15:G22 G38:G56 G32:G33 G25:G30 G12:G13">
    <cfRule type="duplicateValues" dxfId="29" priority="36"/>
  </conditionalFormatting>
  <conditionalFormatting sqref="G57:G58">
    <cfRule type="duplicateValues" dxfId="28" priority="32"/>
  </conditionalFormatting>
  <conditionalFormatting sqref="G37">
    <cfRule type="duplicateValues" dxfId="27" priority="27"/>
  </conditionalFormatting>
  <conditionalFormatting sqref="G23:G24">
    <cfRule type="duplicateValues" dxfId="26" priority="21"/>
  </conditionalFormatting>
  <conditionalFormatting sqref="G59:G68">
    <cfRule type="duplicateValues" dxfId="25" priority="1776"/>
  </conditionalFormatting>
  <conditionalFormatting sqref="G31">
    <cfRule type="duplicateValues" dxfId="24" priority="2523"/>
  </conditionalFormatting>
  <conditionalFormatting sqref="G10:G11">
    <cfRule type="duplicateValues" dxfId="23" priority="19"/>
  </conditionalFormatting>
  <conditionalFormatting sqref="AS38 AS16:AS22 AS32:AS33 AS25:AS30">
    <cfRule type="duplicateValues" dxfId="22" priority="8"/>
  </conditionalFormatting>
  <conditionalFormatting sqref="AS37">
    <cfRule type="duplicateValues" dxfId="21" priority="6"/>
  </conditionalFormatting>
  <conditionalFormatting sqref="AS23:AS24">
    <cfRule type="duplicateValues" dxfId="20" priority="4"/>
  </conditionalFormatting>
  <conditionalFormatting sqref="AS31">
    <cfRule type="duplicateValues" dxfId="19" priority="9"/>
  </conditionalFormatting>
  <conditionalFormatting sqref="G34:G36">
    <cfRule type="duplicateValues" dxfId="18" priority="2557"/>
  </conditionalFormatting>
  <conditionalFormatting sqref="AS34:AS36">
    <cfRule type="duplicateValues" dxfId="17" priority="2559"/>
  </conditionalFormatting>
  <pageMargins left="0.25" right="0.25" top="0.75" bottom="0.75" header="0.3" footer="0.3"/>
  <pageSetup paperSize="9" scale="53" fitToHeight="0" orientation="landscape" r:id="rId1"/>
  <rowBreaks count="1" manualBreakCount="1">
    <brk id="55" max="41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228"/>
  <sheetViews>
    <sheetView tabSelected="1" view="pageBreakPreview" zoomScale="70" zoomScaleNormal="70" zoomScaleSheetLayoutView="70" workbookViewId="0">
      <pane xSplit="7" ySplit="18" topLeftCell="H19" activePane="bottomRight" state="frozen"/>
      <selection activeCell="G507" sqref="G507"/>
      <selection pane="topRight" activeCell="G507" sqref="G507"/>
      <selection pane="bottomLeft" activeCell="G507" sqref="G507"/>
      <selection pane="bottomRight" activeCell="A4" sqref="A4:AP4"/>
    </sheetView>
  </sheetViews>
  <sheetFormatPr defaultColWidth="9.140625" defaultRowHeight="15" outlineLevelCol="1" x14ac:dyDescent="0.25"/>
  <cols>
    <col min="1" max="1" width="58.28515625" style="1" hidden="1" customWidth="1" outlineLevel="1"/>
    <col min="2" max="2" width="34.28515625" style="1" hidden="1" customWidth="1" outlineLevel="1"/>
    <col min="3" max="3" width="12.28515625" style="1" customWidth="1" collapsed="1"/>
    <col min="4" max="5" width="10.5703125" style="1" hidden="1" customWidth="1" outlineLevel="1"/>
    <col min="6" max="6" width="20.85546875" style="1" customWidth="1" collapsed="1"/>
    <col min="7" max="7" width="12.28515625" style="1" customWidth="1"/>
    <col min="8" max="8" width="55.28515625" style="1" customWidth="1"/>
    <col min="9" max="9" width="14.85546875" style="7" customWidth="1"/>
    <col min="10" max="13" width="7.5703125" style="1" hidden="1" customWidth="1" outlineLevel="1"/>
    <col min="14" max="14" width="11.28515625" style="1" customWidth="1" collapsed="1"/>
    <col min="15" max="15" width="12.28515625" style="2" customWidth="1"/>
    <col min="16" max="16" width="12.28515625" style="5" customWidth="1"/>
    <col min="17" max="17" width="12.28515625" style="2" customWidth="1"/>
    <col min="18" max="18" width="15.5703125" style="6" hidden="1" customWidth="1" outlineLevel="1"/>
    <col min="19" max="19" width="8.85546875" style="6" hidden="1" customWidth="1" outlineLevel="1"/>
    <col min="20" max="20" width="15.5703125" style="6" hidden="1" customWidth="1" outlineLevel="1"/>
    <col min="21" max="21" width="12.28515625" style="2" hidden="1" customWidth="1" outlineLevel="1"/>
    <col min="22" max="22" width="17" style="5" hidden="1" customWidth="1" outlineLevel="1"/>
    <col min="23" max="23" width="11.5703125" style="2" hidden="1" customWidth="1" outlineLevel="1"/>
    <col min="24" max="24" width="15" style="2" hidden="1" customWidth="1" outlineLevel="1"/>
    <col min="25" max="25" width="13.140625" style="4" hidden="1" customWidth="1" outlineLevel="1"/>
    <col min="26" max="26" width="13" style="6" hidden="1" customWidth="1" outlineLevel="1"/>
    <col min="27" max="27" width="15.5703125" style="6" hidden="1" customWidth="1" outlineLevel="1"/>
    <col min="28" max="28" width="15.5703125" style="2" hidden="1" customWidth="1" outlineLevel="1"/>
    <col min="29" max="29" width="15.5703125" style="5" hidden="1" customWidth="1" outlineLevel="1"/>
    <col min="30" max="30" width="15.5703125" style="2" hidden="1" customWidth="1" outlineLevel="1"/>
    <col min="31" max="31" width="10" style="1" customWidth="1" collapsed="1"/>
    <col min="32" max="32" width="10.28515625" style="4" customWidth="1"/>
    <col min="33" max="33" width="9.85546875" style="4" customWidth="1"/>
    <col min="34" max="34" width="11.28515625" style="4" hidden="1" customWidth="1" outlineLevel="1"/>
    <col min="35" max="35" width="11.7109375" style="5" customWidth="1" collapsed="1"/>
    <col min="36" max="36" width="11.28515625" style="4" hidden="1" customWidth="1" outlineLevel="1"/>
    <col min="37" max="38" width="19.7109375" style="3" hidden="1" customWidth="1" outlineLevel="1"/>
    <col min="39" max="39" width="15.42578125" style="2" customWidth="1" collapsed="1"/>
    <col min="40" max="50" width="15.42578125" style="2" customWidth="1"/>
    <col min="51" max="51" width="7.5703125" style="1" customWidth="1"/>
    <col min="52" max="52" width="10.140625" style="459" bestFit="1" customWidth="1"/>
    <col min="53" max="53" width="7.42578125" style="1" customWidth="1"/>
    <col min="54" max="54" width="7.7109375" style="1" bestFit="1" customWidth="1"/>
    <col min="55" max="55" width="9.7109375" style="1" customWidth="1"/>
    <col min="56" max="56" width="8.85546875" style="1" customWidth="1"/>
    <col min="57" max="57" width="9.5703125" style="1" bestFit="1" customWidth="1"/>
    <col min="58" max="58" width="9.140625" style="1" customWidth="1"/>
    <col min="59" max="16384" width="9.140625" style="1"/>
  </cols>
  <sheetData>
    <row r="1" spans="1:50" ht="23.25" x14ac:dyDescent="0.35">
      <c r="A1" s="558" t="s">
        <v>527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455"/>
      <c r="AR1" s="474"/>
      <c r="AS1" s="474"/>
      <c r="AT1" s="474"/>
      <c r="AU1" s="474"/>
      <c r="AV1" s="474"/>
      <c r="AW1" s="474"/>
      <c r="AX1" s="474"/>
    </row>
    <row r="2" spans="1:50" ht="23.25" x14ac:dyDescent="0.35">
      <c r="A2" s="558" t="s">
        <v>526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455"/>
      <c r="AR2" s="474"/>
      <c r="AS2" s="474"/>
      <c r="AT2" s="474"/>
      <c r="AU2" s="474"/>
      <c r="AV2" s="474"/>
      <c r="AW2" s="474"/>
      <c r="AX2" s="474"/>
    </row>
    <row r="3" spans="1:50" ht="12.75" customHeigh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</row>
    <row r="4" spans="1:50" ht="18.75" x14ac:dyDescent="0.25">
      <c r="A4" s="554" t="str">
        <f>Оглавление!A4</f>
        <v xml:space="preserve"> от 1 апреля 2022 года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454"/>
      <c r="AR4" s="473"/>
      <c r="AS4" s="473"/>
      <c r="AT4" s="473"/>
      <c r="AU4" s="473"/>
      <c r="AV4" s="473"/>
      <c r="AW4" s="473"/>
      <c r="AX4" s="473"/>
    </row>
    <row r="5" spans="1:50" ht="12.7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6"/>
      <c r="S5" s="146"/>
      <c r="T5" s="146"/>
      <c r="U5" s="141"/>
      <c r="V5" s="144"/>
      <c r="W5" s="141"/>
      <c r="X5" s="141"/>
      <c r="Y5" s="143"/>
      <c r="Z5" s="146"/>
      <c r="AA5" s="146"/>
      <c r="AB5" s="141"/>
      <c r="AC5" s="144"/>
      <c r="AD5" s="141"/>
      <c r="AE5" s="145"/>
      <c r="AF5" s="143"/>
      <c r="AG5" s="143"/>
      <c r="AH5" s="143"/>
      <c r="AI5" s="144"/>
      <c r="AJ5" s="143"/>
      <c r="AK5" s="142"/>
      <c r="AL5" s="142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</row>
    <row r="6" spans="1:50" x14ac:dyDescent="0.25">
      <c r="A6" s="140" t="s">
        <v>525</v>
      </c>
      <c r="B6" s="145"/>
      <c r="C6" s="145"/>
      <c r="D6" s="145"/>
      <c r="E6" s="145"/>
      <c r="F6" s="141"/>
      <c r="G6" s="145"/>
      <c r="H6" s="147"/>
      <c r="I6" s="147"/>
      <c r="J6" s="145"/>
      <c r="K6" s="145"/>
      <c r="L6" s="145"/>
      <c r="M6" s="145"/>
      <c r="N6" s="145"/>
      <c r="O6" s="141"/>
      <c r="P6" s="141"/>
      <c r="Q6" s="141"/>
      <c r="R6" s="146"/>
      <c r="S6" s="146"/>
      <c r="T6" s="146"/>
      <c r="U6" s="141"/>
      <c r="V6" s="144"/>
      <c r="W6" s="141"/>
      <c r="X6" s="141"/>
      <c r="Y6" s="143"/>
      <c r="Z6" s="146"/>
      <c r="AA6" s="146"/>
      <c r="AB6" s="141"/>
      <c r="AC6" s="144"/>
      <c r="AD6" s="141"/>
      <c r="AE6" s="145"/>
      <c r="AF6" s="143"/>
      <c r="AG6" s="143"/>
      <c r="AH6" s="143"/>
      <c r="AI6" s="144"/>
      <c r="AJ6" s="143"/>
      <c r="AK6" s="142"/>
      <c r="AL6" s="142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</row>
    <row r="7" spans="1:50" ht="15.75" thickBot="1" x14ac:dyDescent="0.3">
      <c r="A7" s="147" t="s">
        <v>524</v>
      </c>
      <c r="B7" s="145"/>
      <c r="C7" s="145"/>
      <c r="D7" s="145"/>
      <c r="E7" s="145"/>
      <c r="F7" s="141"/>
      <c r="G7" s="145"/>
      <c r="H7" s="147"/>
      <c r="I7" s="147"/>
      <c r="J7" s="145"/>
      <c r="K7" s="145"/>
      <c r="L7" s="145"/>
      <c r="M7" s="145"/>
      <c r="N7" s="145"/>
      <c r="O7" s="141"/>
      <c r="P7" s="144"/>
      <c r="Q7" s="141"/>
      <c r="R7" s="146"/>
      <c r="S7" s="146"/>
      <c r="T7" s="146"/>
      <c r="U7" s="141"/>
      <c r="V7" s="144"/>
      <c r="W7" s="141"/>
      <c r="X7" s="141"/>
      <c r="Y7" s="143"/>
      <c r="Z7" s="146"/>
      <c r="AA7" s="146"/>
      <c r="AB7" s="141"/>
      <c r="AC7" s="144"/>
      <c r="AD7" s="141"/>
      <c r="AE7" s="145"/>
      <c r="AF7" s="143"/>
      <c r="AG7" s="143"/>
      <c r="AH7" s="143"/>
      <c r="AI7" s="144"/>
      <c r="AJ7" s="143"/>
      <c r="AK7" s="142"/>
      <c r="AL7" s="142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</row>
    <row r="8" spans="1:50" ht="15.75" thickBot="1" x14ac:dyDescent="0.3">
      <c r="A8" s="147" t="s">
        <v>522</v>
      </c>
      <c r="B8" s="145"/>
      <c r="C8" s="145"/>
      <c r="D8" s="145"/>
      <c r="E8" s="145"/>
      <c r="F8" s="145"/>
      <c r="G8" s="145"/>
      <c r="H8" s="147"/>
      <c r="I8" s="147"/>
      <c r="J8" s="145"/>
      <c r="K8" s="145"/>
      <c r="L8" s="145"/>
      <c r="M8" s="145"/>
      <c r="N8" s="145"/>
      <c r="O8" s="141"/>
      <c r="P8" s="144"/>
      <c r="Q8" s="141"/>
      <c r="R8" s="146"/>
      <c r="S8" s="146"/>
      <c r="T8" s="146"/>
      <c r="U8" s="141"/>
      <c r="V8" s="144"/>
      <c r="W8" s="141"/>
      <c r="X8" s="141"/>
      <c r="Y8" s="143"/>
      <c r="Z8" s="146"/>
      <c r="AA8" s="146"/>
      <c r="AB8" s="141"/>
      <c r="AC8" s="144"/>
      <c r="AD8" s="141"/>
      <c r="AE8" s="145"/>
      <c r="AF8" s="143"/>
      <c r="AG8" s="143"/>
      <c r="AH8" s="143"/>
      <c r="AI8" s="144"/>
      <c r="AJ8" s="143"/>
      <c r="AK8" s="142"/>
      <c r="AL8" s="142"/>
      <c r="AM8" s="141"/>
      <c r="AN8" s="141"/>
      <c r="AO8" s="141"/>
      <c r="AP8" s="177" t="s">
        <v>523</v>
      </c>
      <c r="AQ8" s="431"/>
      <c r="AR8" s="431"/>
      <c r="AS8" s="431"/>
      <c r="AT8" s="431"/>
      <c r="AU8" s="431"/>
      <c r="AV8" s="431"/>
      <c r="AW8" s="431"/>
      <c r="AX8" s="431"/>
    </row>
    <row r="9" spans="1:50" x14ac:dyDescent="0.25">
      <c r="A9" s="147" t="s">
        <v>521</v>
      </c>
      <c r="B9" s="145"/>
      <c r="C9" s="145"/>
      <c r="D9" s="145"/>
      <c r="E9" s="145"/>
      <c r="F9" s="145"/>
      <c r="G9" s="145"/>
      <c r="H9" s="147"/>
      <c r="I9" s="147"/>
      <c r="J9" s="145"/>
      <c r="K9" s="145"/>
      <c r="L9" s="145"/>
      <c r="M9" s="145"/>
      <c r="N9" s="145"/>
      <c r="O9" s="141"/>
      <c r="P9" s="144"/>
      <c r="Q9" s="141"/>
      <c r="R9" s="146"/>
      <c r="S9" s="146"/>
      <c r="T9" s="146"/>
      <c r="U9" s="141"/>
      <c r="V9" s="144"/>
      <c r="W9" s="141"/>
      <c r="X9" s="141"/>
      <c r="Y9" s="143"/>
      <c r="Z9" s="146"/>
      <c r="AA9" s="146"/>
      <c r="AB9" s="141"/>
      <c r="AC9" s="144"/>
      <c r="AD9" s="141"/>
      <c r="AE9" s="145"/>
      <c r="AF9" s="143"/>
      <c r="AG9" s="143"/>
      <c r="AH9" s="143"/>
      <c r="AI9" s="144"/>
      <c r="AJ9" s="143"/>
      <c r="AK9" s="142"/>
      <c r="AL9" s="142"/>
      <c r="AM9" s="141"/>
      <c r="AN9" s="141"/>
      <c r="AO9" s="174" t="s">
        <v>1028</v>
      </c>
      <c r="AP9" s="176">
        <v>0</v>
      </c>
      <c r="AQ9" s="432"/>
      <c r="AR9" s="432"/>
      <c r="AS9" s="432"/>
      <c r="AT9" s="432"/>
      <c r="AU9" s="432"/>
      <c r="AV9" s="432"/>
      <c r="AW9" s="432"/>
      <c r="AX9" s="432"/>
    </row>
    <row r="10" spans="1:50" x14ac:dyDescent="0.25">
      <c r="A10" s="147" t="s">
        <v>976</v>
      </c>
      <c r="B10" s="145"/>
      <c r="C10" s="145"/>
      <c r="D10" s="145"/>
      <c r="E10" s="145"/>
      <c r="F10" s="145"/>
      <c r="G10" s="145"/>
      <c r="H10" s="147"/>
      <c r="I10" s="147"/>
      <c r="J10" s="145"/>
      <c r="K10" s="145"/>
      <c r="L10" s="145"/>
      <c r="M10" s="145"/>
      <c r="N10" s="145"/>
      <c r="O10" s="141"/>
      <c r="P10" s="144"/>
      <c r="Q10" s="141"/>
      <c r="R10" s="146"/>
      <c r="S10" s="146"/>
      <c r="T10" s="146"/>
      <c r="U10" s="141"/>
      <c r="V10" s="144"/>
      <c r="W10" s="141"/>
      <c r="X10" s="141"/>
      <c r="Y10" s="143"/>
      <c r="Z10" s="146"/>
      <c r="AA10" s="146"/>
      <c r="AB10" s="141"/>
      <c r="AC10" s="144"/>
      <c r="AD10" s="141"/>
      <c r="AE10" s="145"/>
      <c r="AF10" s="143"/>
      <c r="AG10" s="143"/>
      <c r="AH10" s="143"/>
      <c r="AI10" s="144"/>
      <c r="AJ10" s="143"/>
      <c r="AK10" s="142"/>
      <c r="AL10" s="142"/>
      <c r="AM10" s="141"/>
      <c r="AN10" s="141"/>
      <c r="AO10" s="174" t="s">
        <v>274</v>
      </c>
      <c r="AP10" s="175">
        <v>0</v>
      </c>
      <c r="AQ10" s="432"/>
      <c r="AR10" s="432"/>
      <c r="AS10" s="432"/>
      <c r="AT10" s="432"/>
      <c r="AU10" s="432"/>
      <c r="AV10" s="432"/>
      <c r="AW10" s="432"/>
      <c r="AX10" s="432"/>
    </row>
    <row r="11" spans="1:50" x14ac:dyDescent="0.25">
      <c r="A11" s="147" t="s">
        <v>977</v>
      </c>
      <c r="B11" s="145"/>
      <c r="C11" s="145"/>
      <c r="D11" s="145"/>
      <c r="E11" s="145"/>
      <c r="F11" s="145"/>
      <c r="G11" s="145"/>
      <c r="H11" s="147"/>
      <c r="I11" s="147"/>
      <c r="J11" s="145"/>
      <c r="K11" s="145"/>
      <c r="L11" s="145"/>
      <c r="M11" s="145"/>
      <c r="N11" s="145"/>
      <c r="O11" s="141"/>
      <c r="P11" s="144"/>
      <c r="Q11" s="141"/>
      <c r="R11" s="146"/>
      <c r="S11" s="146"/>
      <c r="T11" s="146"/>
      <c r="U11" s="141"/>
      <c r="V11" s="144"/>
      <c r="W11" s="141"/>
      <c r="X11" s="141"/>
      <c r="Y11" s="143"/>
      <c r="Z11" s="146"/>
      <c r="AA11" s="146"/>
      <c r="AB11" s="141"/>
      <c r="AC11" s="144"/>
      <c r="AD11" s="141"/>
      <c r="AE11" s="145"/>
      <c r="AF11" s="143"/>
      <c r="AG11" s="143"/>
      <c r="AH11" s="143"/>
      <c r="AI11" s="144"/>
      <c r="AJ11" s="143"/>
      <c r="AK11" s="142"/>
      <c r="AL11" s="142"/>
      <c r="AM11" s="141"/>
      <c r="AN11" s="141"/>
      <c r="AO11" s="174" t="s">
        <v>1029</v>
      </c>
      <c r="AP11" s="175">
        <v>0</v>
      </c>
      <c r="AQ11" s="432"/>
      <c r="AR11" s="432"/>
      <c r="AS11" s="432"/>
      <c r="AT11" s="432"/>
      <c r="AU11" s="432"/>
      <c r="AV11" s="432"/>
      <c r="AW11" s="432"/>
      <c r="AX11" s="432"/>
    </row>
    <row r="12" spans="1:50" x14ac:dyDescent="0.25">
      <c r="A12" s="147" t="s">
        <v>1199</v>
      </c>
      <c r="B12" s="145"/>
      <c r="C12" s="145"/>
      <c r="D12" s="145"/>
      <c r="E12" s="145"/>
      <c r="F12" s="145"/>
      <c r="G12" s="145"/>
      <c r="H12" s="147"/>
      <c r="I12" s="147"/>
      <c r="J12" s="145"/>
      <c r="K12" s="145"/>
      <c r="L12" s="145"/>
      <c r="M12" s="145"/>
      <c r="N12" s="145"/>
      <c r="O12" s="141"/>
      <c r="P12" s="144"/>
      <c r="Q12" s="141"/>
      <c r="R12" s="146"/>
      <c r="S12" s="146"/>
      <c r="T12" s="146"/>
      <c r="U12" s="141"/>
      <c r="V12" s="144"/>
      <c r="W12" s="141"/>
      <c r="X12" s="141"/>
      <c r="Y12" s="143"/>
      <c r="Z12" s="146"/>
      <c r="AA12" s="146"/>
      <c r="AB12" s="141"/>
      <c r="AC12" s="144"/>
      <c r="AD12" s="141"/>
      <c r="AE12" s="145"/>
      <c r="AF12" s="143"/>
      <c r="AG12" s="143"/>
      <c r="AH12" s="143"/>
      <c r="AI12" s="144"/>
      <c r="AJ12" s="143"/>
      <c r="AK12" s="142"/>
      <c r="AL12" s="142"/>
      <c r="AM12" s="141"/>
      <c r="AN12" s="141"/>
      <c r="AO12" s="174" t="s">
        <v>1010</v>
      </c>
      <c r="AP12" s="175">
        <v>0</v>
      </c>
      <c r="AQ12" s="432"/>
      <c r="AR12" s="432"/>
      <c r="AS12" s="432"/>
      <c r="AT12" s="432"/>
      <c r="AU12" s="432"/>
      <c r="AV12" s="432"/>
      <c r="AW12" s="432"/>
      <c r="AX12" s="432"/>
    </row>
    <row r="13" spans="1:50" x14ac:dyDescent="0.25">
      <c r="A13" s="399" t="s">
        <v>1216</v>
      </c>
      <c r="B13" s="400"/>
      <c r="C13" s="400"/>
      <c r="D13" s="400"/>
      <c r="E13" s="400"/>
      <c r="F13" s="400"/>
      <c r="G13" s="400"/>
      <c r="H13" s="399"/>
      <c r="I13" s="399"/>
      <c r="J13" s="400"/>
      <c r="K13" s="400"/>
      <c r="L13" s="400"/>
      <c r="M13" s="400"/>
      <c r="N13" s="400"/>
      <c r="O13" s="141"/>
      <c r="P13" s="144"/>
      <c r="Q13" s="141"/>
      <c r="R13" s="146"/>
      <c r="S13" s="146"/>
      <c r="T13" s="146"/>
      <c r="U13" s="141"/>
      <c r="V13" s="144"/>
      <c r="W13" s="141"/>
      <c r="X13" s="141"/>
      <c r="Y13" s="143"/>
      <c r="Z13" s="146"/>
      <c r="AA13" s="146"/>
      <c r="AB13" s="141"/>
      <c r="AC13" s="144"/>
      <c r="AD13" s="141"/>
      <c r="AE13" s="145"/>
      <c r="AF13" s="143"/>
      <c r="AG13" s="143"/>
      <c r="AH13" s="143"/>
      <c r="AI13" s="144"/>
      <c r="AJ13" s="143"/>
      <c r="AK13" s="142"/>
      <c r="AL13" s="142"/>
      <c r="AM13" s="141"/>
      <c r="AN13" s="141"/>
      <c r="AO13" s="174" t="s">
        <v>1030</v>
      </c>
      <c r="AP13" s="175">
        <v>0</v>
      </c>
      <c r="AQ13" s="432"/>
      <c r="AR13" s="432"/>
      <c r="AS13" s="432"/>
      <c r="AT13" s="432"/>
      <c r="AU13" s="432"/>
      <c r="AV13" s="432"/>
      <c r="AW13" s="432"/>
      <c r="AX13" s="432"/>
    </row>
    <row r="14" spans="1:50" ht="15.75" thickBot="1" x14ac:dyDescent="0.3">
      <c r="A14" s="406" t="s">
        <v>1213</v>
      </c>
      <c r="B14" s="406"/>
      <c r="C14" s="407"/>
      <c r="D14" s="407"/>
      <c r="E14" s="407"/>
      <c r="F14" s="407"/>
      <c r="G14" s="407"/>
      <c r="H14" s="407"/>
      <c r="I14" s="406"/>
      <c r="J14" s="407"/>
      <c r="K14" s="407"/>
      <c r="L14" s="407"/>
      <c r="M14" s="407"/>
      <c r="N14" s="407"/>
      <c r="O14" s="141"/>
      <c r="P14" s="144"/>
      <c r="Q14" s="141"/>
      <c r="R14" s="146"/>
      <c r="S14" s="146"/>
      <c r="T14" s="146"/>
      <c r="U14" s="141"/>
      <c r="V14" s="144"/>
      <c r="W14" s="141"/>
      <c r="X14" s="141"/>
      <c r="Y14" s="143"/>
      <c r="Z14" s="146"/>
      <c r="AA14" s="146"/>
      <c r="AB14" s="141"/>
      <c r="AC14" s="144"/>
      <c r="AD14" s="141"/>
      <c r="AE14" s="145"/>
      <c r="AF14" s="143"/>
      <c r="AG14" s="143"/>
      <c r="AH14" s="143"/>
      <c r="AI14" s="144"/>
      <c r="AJ14" s="143"/>
      <c r="AK14" s="142"/>
      <c r="AL14" s="142"/>
      <c r="AM14" s="145"/>
      <c r="AN14" s="145"/>
      <c r="AO14" s="174" t="s">
        <v>1022</v>
      </c>
      <c r="AP14" s="173">
        <v>0</v>
      </c>
      <c r="AQ14" s="432"/>
      <c r="AR14" s="432"/>
      <c r="AS14" s="432"/>
      <c r="AT14" s="432"/>
      <c r="AU14" s="432"/>
      <c r="AV14" s="432"/>
      <c r="AW14" s="432"/>
      <c r="AX14" s="432"/>
    </row>
    <row r="15" spans="1:50" x14ac:dyDescent="0.25">
      <c r="A15" s="147" t="s">
        <v>1214</v>
      </c>
      <c r="B15" s="147"/>
      <c r="C15" s="145"/>
      <c r="D15" s="145"/>
      <c r="E15" s="145"/>
      <c r="F15" s="145"/>
      <c r="G15" s="145"/>
      <c r="H15" s="145"/>
      <c r="I15" s="147"/>
      <c r="J15" s="145"/>
      <c r="K15" s="145"/>
      <c r="L15" s="145"/>
      <c r="M15" s="145"/>
      <c r="N15" s="145"/>
      <c r="O15" s="141"/>
      <c r="P15" s="144"/>
      <c r="Q15" s="141"/>
      <c r="R15" s="146"/>
      <c r="S15" s="146"/>
      <c r="T15" s="146"/>
      <c r="U15" s="141"/>
      <c r="V15" s="144"/>
      <c r="W15" s="141"/>
      <c r="X15" s="141"/>
      <c r="Y15" s="143"/>
      <c r="Z15" s="146"/>
      <c r="AA15" s="146"/>
      <c r="AB15" s="141"/>
      <c r="AC15" s="144"/>
      <c r="AD15" s="141"/>
      <c r="AE15" s="145"/>
      <c r="AF15" s="143"/>
      <c r="AG15" s="143"/>
      <c r="AH15" s="143"/>
      <c r="AI15" s="144"/>
      <c r="AJ15" s="143"/>
      <c r="AK15" s="142"/>
      <c r="AL15" s="142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</row>
    <row r="16" spans="1:50" ht="15.75" thickBot="1" x14ac:dyDescent="0.3">
      <c r="A16" s="147" t="s">
        <v>1215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</row>
    <row r="17" spans="1:58" s="108" customFormat="1" ht="15.75" thickBot="1" x14ac:dyDescent="0.3">
      <c r="A17" s="138"/>
      <c r="B17" s="138"/>
      <c r="C17" s="138"/>
      <c r="D17" s="138"/>
      <c r="E17" s="138"/>
      <c r="F17" s="138"/>
      <c r="G17" s="138"/>
      <c r="H17" s="138"/>
      <c r="I17" s="140"/>
      <c r="J17" s="559" t="s">
        <v>1247</v>
      </c>
      <c r="K17" s="560"/>
      <c r="L17" s="560"/>
      <c r="M17" s="561"/>
      <c r="N17" s="562" t="s">
        <v>132</v>
      </c>
      <c r="O17" s="563"/>
      <c r="P17" s="563"/>
      <c r="Q17" s="564"/>
      <c r="R17" s="565" t="s">
        <v>131</v>
      </c>
      <c r="S17" s="566"/>
      <c r="T17" s="566"/>
      <c r="U17" s="566"/>
      <c r="V17" s="566"/>
      <c r="W17" s="566"/>
      <c r="X17" s="566"/>
      <c r="Y17" s="567"/>
      <c r="Z17" s="568" t="s">
        <v>520</v>
      </c>
      <c r="AA17" s="569"/>
      <c r="AB17" s="569"/>
      <c r="AC17" s="569"/>
      <c r="AD17" s="570"/>
      <c r="AE17" s="571" t="s">
        <v>129</v>
      </c>
      <c r="AF17" s="572"/>
      <c r="AG17" s="572"/>
      <c r="AH17" s="572"/>
      <c r="AI17" s="572"/>
      <c r="AJ17" s="573"/>
      <c r="AK17" s="139"/>
      <c r="AL17" s="139"/>
      <c r="AM17" s="555" t="str">
        <f>DIY!AM15</f>
        <v>ЦЕНА от 01.04.2022</v>
      </c>
      <c r="AN17" s="556"/>
      <c r="AO17" s="556"/>
      <c r="AP17" s="557"/>
      <c r="AQ17" s="433"/>
      <c r="AR17" s="433"/>
      <c r="AS17" s="433"/>
      <c r="AT17" s="433"/>
      <c r="AU17" s="433"/>
      <c r="AV17" s="433"/>
      <c r="AW17" s="433"/>
      <c r="AX17" s="433"/>
      <c r="AZ17" s="460"/>
    </row>
    <row r="18" spans="1:58" s="108" customFormat="1" ht="30.75" thickBot="1" x14ac:dyDescent="0.3">
      <c r="A18" s="137" t="s">
        <v>128</v>
      </c>
      <c r="B18" s="136" t="s">
        <v>127</v>
      </c>
      <c r="C18" s="136" t="s">
        <v>125</v>
      </c>
      <c r="D18" s="136" t="s">
        <v>124</v>
      </c>
      <c r="E18" s="136" t="s">
        <v>123</v>
      </c>
      <c r="F18" s="136" t="s">
        <v>122</v>
      </c>
      <c r="G18" s="136" t="s">
        <v>121</v>
      </c>
      <c r="H18" s="136" t="s">
        <v>120</v>
      </c>
      <c r="I18" s="135" t="s">
        <v>119</v>
      </c>
      <c r="J18" s="133" t="s">
        <v>117</v>
      </c>
      <c r="K18" s="132" t="s">
        <v>116</v>
      </c>
      <c r="L18" s="132" t="s">
        <v>115</v>
      </c>
      <c r="M18" s="131" t="s">
        <v>114</v>
      </c>
      <c r="N18" s="130" t="s">
        <v>113</v>
      </c>
      <c r="O18" s="122" t="s">
        <v>112</v>
      </c>
      <c r="P18" s="121" t="s">
        <v>111</v>
      </c>
      <c r="Q18" s="120" t="s">
        <v>110</v>
      </c>
      <c r="R18" s="129" t="s">
        <v>109</v>
      </c>
      <c r="S18" s="128" t="s">
        <v>108</v>
      </c>
      <c r="T18" s="128" t="s">
        <v>107</v>
      </c>
      <c r="U18" s="126" t="s">
        <v>106</v>
      </c>
      <c r="V18" s="127" t="s">
        <v>105</v>
      </c>
      <c r="W18" s="126" t="s">
        <v>104</v>
      </c>
      <c r="X18" s="126" t="s">
        <v>103</v>
      </c>
      <c r="Y18" s="125" t="s">
        <v>102</v>
      </c>
      <c r="Z18" s="124" t="s">
        <v>101</v>
      </c>
      <c r="AA18" s="123" t="s">
        <v>100</v>
      </c>
      <c r="AB18" s="122" t="s">
        <v>99</v>
      </c>
      <c r="AC18" s="121" t="s">
        <v>98</v>
      </c>
      <c r="AD18" s="120" t="s">
        <v>97</v>
      </c>
      <c r="AE18" s="119" t="s">
        <v>96</v>
      </c>
      <c r="AF18" s="118" t="s">
        <v>95</v>
      </c>
      <c r="AG18" s="118" t="s">
        <v>94</v>
      </c>
      <c r="AH18" s="118" t="s">
        <v>93</v>
      </c>
      <c r="AI18" s="117" t="s">
        <v>92</v>
      </c>
      <c r="AJ18" s="116" t="s">
        <v>91</v>
      </c>
      <c r="AK18" s="115" t="s">
        <v>90</v>
      </c>
      <c r="AL18" s="114" t="s">
        <v>89</v>
      </c>
      <c r="AM18" s="113" t="s">
        <v>519</v>
      </c>
      <c r="AN18" s="112" t="s">
        <v>518</v>
      </c>
      <c r="AO18" s="111" t="s">
        <v>516</v>
      </c>
      <c r="AP18" s="110" t="s">
        <v>517</v>
      </c>
      <c r="AQ18" s="434"/>
      <c r="AR18" s="434"/>
      <c r="AS18" s="434"/>
      <c r="AT18" s="434"/>
      <c r="AU18" s="434"/>
      <c r="AV18" s="434"/>
      <c r="AW18" s="434"/>
      <c r="AX18" s="434"/>
      <c r="AZ18" s="460"/>
      <c r="BA18" s="280" t="str">
        <f>G18</f>
        <v>RW код</v>
      </c>
      <c r="BB18" s="280" t="s">
        <v>118</v>
      </c>
      <c r="BC18" s="281" t="s">
        <v>516</v>
      </c>
      <c r="BD18" s="281" t="str">
        <f t="shared" ref="BD18:BD43" si="0">AM18</f>
        <v>руб./м2 
без НДС</v>
      </c>
    </row>
    <row r="19" spans="1:58" x14ac:dyDescent="0.25">
      <c r="A19" s="282" t="s">
        <v>876</v>
      </c>
      <c r="B19" s="70" t="s">
        <v>511</v>
      </c>
      <c r="C19" s="71">
        <v>50</v>
      </c>
      <c r="D19" s="71">
        <v>1000</v>
      </c>
      <c r="E19" s="71">
        <v>600</v>
      </c>
      <c r="F19" s="70" t="str">
        <f t="shared" ref="F19:F50" si="1">D19&amp;"x"&amp;E19&amp;"x"&amp;C19</f>
        <v>1000x600x50</v>
      </c>
      <c r="G19" s="414" t="s">
        <v>1263</v>
      </c>
      <c r="H19" s="419" t="s">
        <v>1168</v>
      </c>
      <c r="I19" s="164" t="s">
        <v>109</v>
      </c>
      <c r="J19" s="65" t="s">
        <v>2</v>
      </c>
      <c r="K19" s="64" t="s">
        <v>2</v>
      </c>
      <c r="L19" s="412" t="s">
        <v>134</v>
      </c>
      <c r="M19" s="63" t="s">
        <v>2</v>
      </c>
      <c r="N19" s="62">
        <v>10</v>
      </c>
      <c r="O19" s="55">
        <f t="shared" ref="O19:O50" si="2">N19*D19*E19/1000000</f>
        <v>6</v>
      </c>
      <c r="P19" s="54">
        <f t="shared" ref="P19:P50" si="3">O19*C19/1000</f>
        <v>0.3</v>
      </c>
      <c r="Q19" s="53">
        <f t="shared" ref="Q19:Q50" si="4">P19*BB19</f>
        <v>11.1</v>
      </c>
      <c r="R19" s="57">
        <v>20</v>
      </c>
      <c r="S19" s="59">
        <v>4</v>
      </c>
      <c r="T19" s="162">
        <f t="shared" ref="T19:T44" si="5">R19*N19</f>
        <v>200</v>
      </c>
      <c r="U19" s="55">
        <f t="shared" ref="U19:U44" si="6">O19*R19</f>
        <v>120</v>
      </c>
      <c r="V19" s="54">
        <f t="shared" ref="V19:V44" si="7">P19*R19</f>
        <v>6</v>
      </c>
      <c r="W19" s="55">
        <f t="shared" ref="W19:W44" si="8">BB19*V19</f>
        <v>222</v>
      </c>
      <c r="X19" s="55" t="s">
        <v>164</v>
      </c>
      <c r="Y19" s="165">
        <f>R19/S19*N19*C19+140</f>
        <v>2640</v>
      </c>
      <c r="Z19" s="150">
        <f t="shared" ref="Z19:Z40" si="9">AA19*R19</f>
        <v>260</v>
      </c>
      <c r="AA19" s="59">
        <v>13</v>
      </c>
      <c r="AB19" s="55">
        <f t="shared" ref="AB19:AB50" si="10">IF($AA19="--",$Z19*O19,$AA19*U19)</f>
        <v>1560</v>
      </c>
      <c r="AC19" s="54">
        <f t="shared" ref="AC19:AC50" si="11">IF($AA19="--",$Z19*P19,$AA19*V19)</f>
        <v>78</v>
      </c>
      <c r="AD19" s="53">
        <f t="shared" ref="AD19:AD50" si="12">IF($AA19="--",$Z19*Q19,$AA19*W19)</f>
        <v>2886</v>
      </c>
      <c r="AE19" s="52" t="s">
        <v>1245</v>
      </c>
      <c r="AF19" s="51">
        <f t="shared" ref="AF19:AF31" si="13">IF(LEFT(AE19,1)="A",1,IF(AG19="пач.",IF(AE19="B",ROUNDUP(6000/Q19,0),ROUNDUP(9000/Q19,0)),IF(AE19="B",ROUNDUP(6000/W19,0),ROUNDUP(9000/W19,0))))</f>
        <v>1</v>
      </c>
      <c r="AG19" s="160" t="s">
        <v>137</v>
      </c>
      <c r="AH19" s="49">
        <f t="shared" ref="AH19:AH50" si="14">IF(AG19="пач.",AF19*O19,AF19*U19)</f>
        <v>120</v>
      </c>
      <c r="AI19" s="48">
        <f t="shared" ref="AI19:AI50" si="15">IF(AG19="пач.",AF19*P19,AF19*V19)</f>
        <v>6</v>
      </c>
      <c r="AJ19" s="47">
        <f t="shared" ref="AJ19:AJ50" si="16">IF(AG19="пач.",AF19*Q19,AF19*W19)</f>
        <v>222</v>
      </c>
      <c r="AK19" s="46" t="s">
        <v>515</v>
      </c>
      <c r="AL19" s="45" t="s">
        <v>514</v>
      </c>
      <c r="AM19" s="44">
        <f t="shared" ref="AM19:AM36" si="17">ROUND(AO19*C19/1000,2)</f>
        <v>239</v>
      </c>
      <c r="AN19" s="43">
        <f t="shared" ref="AN19:AN50" si="18">ROUND(AM19*1.2,2)</f>
        <v>286.8</v>
      </c>
      <c r="AO19" s="42">
        <f t="shared" ref="AO19:AO42" si="19">ROUND(BC19*(1-$AP$9),2)</f>
        <v>4780</v>
      </c>
      <c r="AP19" s="41">
        <f t="shared" ref="AP19:AP50" si="20">ROUND(AO19*1.2,2)</f>
        <v>5736</v>
      </c>
      <c r="AQ19" s="435"/>
      <c r="AR19" s="435"/>
      <c r="AS19" s="435"/>
      <c r="AT19" s="435"/>
      <c r="AU19" s="435"/>
      <c r="AV19" s="435"/>
      <c r="AW19" s="435"/>
      <c r="AX19" s="435"/>
      <c r="AY19" s="108"/>
      <c r="AZ19" s="458"/>
      <c r="BA19" s="101" t="str">
        <f t="shared" ref="BA19:BA44" si="21">TEXT(G19,0)</f>
        <v>315198</v>
      </c>
      <c r="BB19" s="101">
        <v>37</v>
      </c>
      <c r="BC19" s="582">
        <v>4780</v>
      </c>
      <c r="BD19" s="75">
        <f t="shared" si="0"/>
        <v>239</v>
      </c>
      <c r="BE19" s="453"/>
      <c r="BF19" s="453"/>
    </row>
    <row r="20" spans="1:58" x14ac:dyDescent="0.25">
      <c r="A20" s="73" t="s">
        <v>876</v>
      </c>
      <c r="B20" s="72" t="s">
        <v>511</v>
      </c>
      <c r="C20" s="74">
        <v>100</v>
      </c>
      <c r="D20" s="74">
        <v>1000</v>
      </c>
      <c r="E20" s="74">
        <v>600</v>
      </c>
      <c r="F20" s="72" t="str">
        <f t="shared" si="1"/>
        <v>1000x600x100</v>
      </c>
      <c r="G20" s="414" t="s">
        <v>1264</v>
      </c>
      <c r="H20" s="419" t="s">
        <v>1169</v>
      </c>
      <c r="I20" s="164" t="s">
        <v>109</v>
      </c>
      <c r="J20" s="65" t="s">
        <v>2</v>
      </c>
      <c r="K20" s="64" t="s">
        <v>2</v>
      </c>
      <c r="L20" s="412" t="s">
        <v>134</v>
      </c>
      <c r="M20" s="63" t="s">
        <v>2</v>
      </c>
      <c r="N20" s="62">
        <v>5</v>
      </c>
      <c r="O20" s="55">
        <f t="shared" si="2"/>
        <v>3</v>
      </c>
      <c r="P20" s="54">
        <f t="shared" si="3"/>
        <v>0.3</v>
      </c>
      <c r="Q20" s="53">
        <f t="shared" si="4"/>
        <v>11.1</v>
      </c>
      <c r="R20" s="57">
        <v>20</v>
      </c>
      <c r="S20" s="59">
        <v>4</v>
      </c>
      <c r="T20" s="162">
        <f t="shared" si="5"/>
        <v>100</v>
      </c>
      <c r="U20" s="55">
        <f t="shared" si="6"/>
        <v>60</v>
      </c>
      <c r="V20" s="54">
        <f t="shared" si="7"/>
        <v>6</v>
      </c>
      <c r="W20" s="55">
        <f t="shared" si="8"/>
        <v>222</v>
      </c>
      <c r="X20" s="55" t="s">
        <v>164</v>
      </c>
      <c r="Y20" s="165">
        <f>R20/S20*N20*C20+140</f>
        <v>2640</v>
      </c>
      <c r="Z20" s="150">
        <f t="shared" si="9"/>
        <v>260</v>
      </c>
      <c r="AA20" s="59">
        <v>13</v>
      </c>
      <c r="AB20" s="55">
        <f t="shared" si="10"/>
        <v>780</v>
      </c>
      <c r="AC20" s="54">
        <f t="shared" si="11"/>
        <v>78</v>
      </c>
      <c r="AD20" s="53">
        <f t="shared" si="12"/>
        <v>2886</v>
      </c>
      <c r="AE20" s="52" t="s">
        <v>1245</v>
      </c>
      <c r="AF20" s="51">
        <f t="shared" si="13"/>
        <v>1</v>
      </c>
      <c r="AG20" s="160" t="s">
        <v>137</v>
      </c>
      <c r="AH20" s="49">
        <f t="shared" si="14"/>
        <v>60</v>
      </c>
      <c r="AI20" s="48">
        <f t="shared" si="15"/>
        <v>6</v>
      </c>
      <c r="AJ20" s="47">
        <f t="shared" si="16"/>
        <v>222</v>
      </c>
      <c r="AK20" s="46" t="s">
        <v>513</v>
      </c>
      <c r="AL20" s="45" t="s">
        <v>512</v>
      </c>
      <c r="AM20" s="44">
        <f t="shared" si="17"/>
        <v>478</v>
      </c>
      <c r="AN20" s="43">
        <f t="shared" si="18"/>
        <v>573.6</v>
      </c>
      <c r="AO20" s="42">
        <f t="shared" si="19"/>
        <v>4780</v>
      </c>
      <c r="AP20" s="41">
        <f t="shared" si="20"/>
        <v>5736</v>
      </c>
      <c r="AQ20" s="435"/>
      <c r="AR20" s="435"/>
      <c r="AS20" s="435"/>
      <c r="AT20" s="435"/>
      <c r="AU20" s="435"/>
      <c r="AV20" s="435"/>
      <c r="AW20" s="435"/>
      <c r="AX20" s="435"/>
      <c r="AY20" s="108"/>
      <c r="AZ20" s="458"/>
      <c r="BA20" s="66" t="str">
        <f t="shared" si="21"/>
        <v>315199</v>
      </c>
      <c r="BB20" s="66">
        <v>37</v>
      </c>
      <c r="BC20" s="583">
        <v>4780</v>
      </c>
      <c r="BD20" s="40">
        <f t="shared" si="0"/>
        <v>478</v>
      </c>
      <c r="BE20" s="453"/>
      <c r="BF20" s="453"/>
    </row>
    <row r="21" spans="1:58" x14ac:dyDescent="0.25">
      <c r="A21" s="73" t="s">
        <v>876</v>
      </c>
      <c r="B21" s="70" t="s">
        <v>498</v>
      </c>
      <c r="C21" s="70">
        <v>50</v>
      </c>
      <c r="D21" s="70">
        <v>800</v>
      </c>
      <c r="E21" s="70">
        <v>600</v>
      </c>
      <c r="F21" s="70" t="str">
        <f t="shared" si="1"/>
        <v>800x600x50</v>
      </c>
      <c r="G21" s="414" t="s">
        <v>510</v>
      </c>
      <c r="H21" s="419" t="s">
        <v>509</v>
      </c>
      <c r="I21" s="164" t="s">
        <v>109</v>
      </c>
      <c r="J21" s="65"/>
      <c r="K21" s="64" t="str">
        <f t="shared" ref="K21:L28" si="22">$AE21</f>
        <v>A</v>
      </c>
      <c r="L21" s="64" t="str">
        <f t="shared" si="22"/>
        <v>A</v>
      </c>
      <c r="M21" s="63"/>
      <c r="N21" s="62">
        <v>12</v>
      </c>
      <c r="O21" s="55">
        <f t="shared" si="2"/>
        <v>5.76</v>
      </c>
      <c r="P21" s="54">
        <f t="shared" si="3"/>
        <v>0.28799999999999998</v>
      </c>
      <c r="Q21" s="53">
        <f t="shared" si="4"/>
        <v>9.2159999999999993</v>
      </c>
      <c r="R21" s="171">
        <v>24</v>
      </c>
      <c r="S21" s="170" t="s">
        <v>3</v>
      </c>
      <c r="T21" s="162">
        <f t="shared" si="5"/>
        <v>288</v>
      </c>
      <c r="U21" s="55">
        <f t="shared" si="6"/>
        <v>138.24</v>
      </c>
      <c r="V21" s="54">
        <f t="shared" si="7"/>
        <v>6.911999999999999</v>
      </c>
      <c r="W21" s="55">
        <f t="shared" si="8"/>
        <v>221.18399999999997</v>
      </c>
      <c r="X21" s="55" t="s">
        <v>494</v>
      </c>
      <c r="Y21" s="169">
        <v>2540</v>
      </c>
      <c r="Z21" s="150">
        <f t="shared" si="9"/>
        <v>528</v>
      </c>
      <c r="AA21" s="59">
        <v>22</v>
      </c>
      <c r="AB21" s="55">
        <f t="shared" si="10"/>
        <v>3041.28</v>
      </c>
      <c r="AC21" s="54">
        <f t="shared" si="11"/>
        <v>152.06399999999996</v>
      </c>
      <c r="AD21" s="53">
        <f t="shared" si="12"/>
        <v>4866.0479999999989</v>
      </c>
      <c r="AE21" s="52" t="s">
        <v>2</v>
      </c>
      <c r="AF21" s="51">
        <f t="shared" si="13"/>
        <v>1</v>
      </c>
      <c r="AG21" s="160" t="s">
        <v>137</v>
      </c>
      <c r="AH21" s="49">
        <f t="shared" si="14"/>
        <v>138.24</v>
      </c>
      <c r="AI21" s="48">
        <f t="shared" si="15"/>
        <v>6.911999999999999</v>
      </c>
      <c r="AJ21" s="47">
        <f t="shared" si="16"/>
        <v>221.18399999999997</v>
      </c>
      <c r="AK21" s="46" t="s">
        <v>508</v>
      </c>
      <c r="AL21" s="45" t="s">
        <v>507</v>
      </c>
      <c r="AM21" s="44">
        <f t="shared" si="17"/>
        <v>262.5</v>
      </c>
      <c r="AN21" s="43">
        <f t="shared" si="18"/>
        <v>315</v>
      </c>
      <c r="AO21" s="42">
        <f t="shared" si="19"/>
        <v>5250</v>
      </c>
      <c r="AP21" s="41">
        <f t="shared" si="20"/>
        <v>6300</v>
      </c>
      <c r="AQ21" s="435"/>
      <c r="AR21" s="435"/>
      <c r="AS21" s="435"/>
      <c r="AT21" s="435"/>
      <c r="AU21" s="435"/>
      <c r="AV21" s="435"/>
      <c r="AW21" s="435"/>
      <c r="AX21" s="435"/>
      <c r="AY21" s="108"/>
      <c r="AZ21" s="458"/>
      <c r="BA21" s="66" t="str">
        <f t="shared" si="21"/>
        <v>132919</v>
      </c>
      <c r="BB21" s="66">
        <v>32</v>
      </c>
      <c r="BC21" s="583">
        <v>5250</v>
      </c>
      <c r="BD21" s="428">
        <f t="shared" si="0"/>
        <v>262.5</v>
      </c>
      <c r="BE21" s="453"/>
      <c r="BF21" s="453"/>
    </row>
    <row r="22" spans="1:58" x14ac:dyDescent="0.25">
      <c r="A22" s="73" t="s">
        <v>876</v>
      </c>
      <c r="B22" s="72" t="s">
        <v>498</v>
      </c>
      <c r="C22" s="70">
        <v>100</v>
      </c>
      <c r="D22" s="72">
        <v>800</v>
      </c>
      <c r="E22" s="72">
        <v>600</v>
      </c>
      <c r="F22" s="70" t="str">
        <f t="shared" si="1"/>
        <v>800x600x100</v>
      </c>
      <c r="G22" s="414" t="s">
        <v>506</v>
      </c>
      <c r="H22" s="419" t="s">
        <v>505</v>
      </c>
      <c r="I22" s="164" t="s">
        <v>109</v>
      </c>
      <c r="J22" s="65"/>
      <c r="K22" s="64" t="str">
        <f t="shared" si="22"/>
        <v>A</v>
      </c>
      <c r="L22" s="64" t="str">
        <f t="shared" si="22"/>
        <v>A</v>
      </c>
      <c r="M22" s="63"/>
      <c r="N22" s="62">
        <v>6</v>
      </c>
      <c r="O22" s="55">
        <f t="shared" si="2"/>
        <v>2.88</v>
      </c>
      <c r="P22" s="54">
        <f t="shared" si="3"/>
        <v>0.28799999999999998</v>
      </c>
      <c r="Q22" s="53">
        <f t="shared" si="4"/>
        <v>9.2159999999999993</v>
      </c>
      <c r="R22" s="171">
        <v>36</v>
      </c>
      <c r="S22" s="170" t="s">
        <v>3</v>
      </c>
      <c r="T22" s="162">
        <f t="shared" si="5"/>
        <v>216</v>
      </c>
      <c r="U22" s="55">
        <f t="shared" si="6"/>
        <v>103.67999999999999</v>
      </c>
      <c r="V22" s="54">
        <f t="shared" si="7"/>
        <v>10.367999999999999</v>
      </c>
      <c r="W22" s="55">
        <f t="shared" si="8"/>
        <v>331.77599999999995</v>
      </c>
      <c r="X22" s="55" t="s">
        <v>494</v>
      </c>
      <c r="Y22" s="169">
        <v>2540</v>
      </c>
      <c r="Z22" s="150">
        <f t="shared" si="9"/>
        <v>720</v>
      </c>
      <c r="AA22" s="59">
        <v>20</v>
      </c>
      <c r="AB22" s="55">
        <f t="shared" si="10"/>
        <v>2073.6</v>
      </c>
      <c r="AC22" s="54">
        <f t="shared" si="11"/>
        <v>207.35999999999996</v>
      </c>
      <c r="AD22" s="53">
        <f t="shared" si="12"/>
        <v>6635.5199999999986</v>
      </c>
      <c r="AE22" s="52" t="s">
        <v>2</v>
      </c>
      <c r="AF22" s="51">
        <f t="shared" si="13"/>
        <v>1</v>
      </c>
      <c r="AG22" s="160" t="s">
        <v>137</v>
      </c>
      <c r="AH22" s="49">
        <f t="shared" si="14"/>
        <v>103.67999999999999</v>
      </c>
      <c r="AI22" s="48">
        <f t="shared" si="15"/>
        <v>10.367999999999999</v>
      </c>
      <c r="AJ22" s="47">
        <f t="shared" si="16"/>
        <v>331.77599999999995</v>
      </c>
      <c r="AK22" s="46" t="s">
        <v>504</v>
      </c>
      <c r="AL22" s="45" t="s">
        <v>503</v>
      </c>
      <c r="AM22" s="44">
        <f t="shared" si="17"/>
        <v>503</v>
      </c>
      <c r="AN22" s="43">
        <f t="shared" si="18"/>
        <v>603.6</v>
      </c>
      <c r="AO22" s="42">
        <f t="shared" si="19"/>
        <v>5030</v>
      </c>
      <c r="AP22" s="41">
        <f t="shared" si="20"/>
        <v>6036</v>
      </c>
      <c r="AQ22" s="435"/>
      <c r="AR22" s="435"/>
      <c r="AS22" s="435"/>
      <c r="AT22" s="435"/>
      <c r="AU22" s="435"/>
      <c r="AV22" s="435"/>
      <c r="AW22" s="435"/>
      <c r="AX22" s="435"/>
      <c r="AY22" s="108"/>
      <c r="AZ22" s="458"/>
      <c r="BA22" s="66" t="str">
        <f t="shared" si="21"/>
        <v>171943</v>
      </c>
      <c r="BB22" s="66">
        <v>32</v>
      </c>
      <c r="BC22" s="583">
        <v>5030</v>
      </c>
      <c r="BD22" s="40">
        <f t="shared" si="0"/>
        <v>503</v>
      </c>
      <c r="BE22" s="453"/>
      <c r="BF22" s="453"/>
    </row>
    <row r="23" spans="1:58" x14ac:dyDescent="0.25">
      <c r="A23" s="73" t="s">
        <v>876</v>
      </c>
      <c r="B23" s="72" t="s">
        <v>498</v>
      </c>
      <c r="C23" s="72">
        <v>100</v>
      </c>
      <c r="D23" s="70">
        <v>1200</v>
      </c>
      <c r="E23" s="70">
        <v>600</v>
      </c>
      <c r="F23" s="70" t="str">
        <f t="shared" si="1"/>
        <v>1200x600x100</v>
      </c>
      <c r="G23" s="414" t="s">
        <v>502</v>
      </c>
      <c r="H23" s="419" t="s">
        <v>501</v>
      </c>
      <c r="I23" s="164" t="s">
        <v>109</v>
      </c>
      <c r="J23" s="65"/>
      <c r="K23" s="64" t="str">
        <f t="shared" si="22"/>
        <v>A</v>
      </c>
      <c r="L23" s="64" t="str">
        <f t="shared" si="22"/>
        <v>A</v>
      </c>
      <c r="M23" s="63"/>
      <c r="N23" s="62">
        <v>6</v>
      </c>
      <c r="O23" s="55">
        <f t="shared" si="2"/>
        <v>4.32</v>
      </c>
      <c r="P23" s="54">
        <f t="shared" si="3"/>
        <v>0.432</v>
      </c>
      <c r="Q23" s="53">
        <f t="shared" si="4"/>
        <v>13.824</v>
      </c>
      <c r="R23" s="171">
        <v>24</v>
      </c>
      <c r="S23" s="170" t="s">
        <v>3</v>
      </c>
      <c r="T23" s="162">
        <f t="shared" si="5"/>
        <v>144</v>
      </c>
      <c r="U23" s="55">
        <f t="shared" si="6"/>
        <v>103.68</v>
      </c>
      <c r="V23" s="54">
        <f t="shared" si="7"/>
        <v>10.368</v>
      </c>
      <c r="W23" s="55">
        <f t="shared" si="8"/>
        <v>331.77600000000001</v>
      </c>
      <c r="X23" s="55" t="s">
        <v>494</v>
      </c>
      <c r="Y23" s="169">
        <v>2540</v>
      </c>
      <c r="Z23" s="150">
        <f t="shared" si="9"/>
        <v>480</v>
      </c>
      <c r="AA23" s="59">
        <v>20</v>
      </c>
      <c r="AB23" s="55">
        <f t="shared" si="10"/>
        <v>2073.6000000000004</v>
      </c>
      <c r="AC23" s="54">
        <f t="shared" si="11"/>
        <v>207.36</v>
      </c>
      <c r="AD23" s="53">
        <f t="shared" si="12"/>
        <v>6635.52</v>
      </c>
      <c r="AE23" s="52" t="s">
        <v>2</v>
      </c>
      <c r="AF23" s="51">
        <f t="shared" si="13"/>
        <v>1</v>
      </c>
      <c r="AG23" s="160" t="s">
        <v>137</v>
      </c>
      <c r="AH23" s="49">
        <f t="shared" si="14"/>
        <v>103.68</v>
      </c>
      <c r="AI23" s="48">
        <f t="shared" si="15"/>
        <v>10.368</v>
      </c>
      <c r="AJ23" s="47">
        <f t="shared" si="16"/>
        <v>331.77600000000001</v>
      </c>
      <c r="AK23" s="46" t="s">
        <v>500</v>
      </c>
      <c r="AL23" s="45" t="s">
        <v>499</v>
      </c>
      <c r="AM23" s="44">
        <f t="shared" si="17"/>
        <v>503</v>
      </c>
      <c r="AN23" s="43">
        <f t="shared" si="18"/>
        <v>603.6</v>
      </c>
      <c r="AO23" s="42">
        <f t="shared" si="19"/>
        <v>5030</v>
      </c>
      <c r="AP23" s="41">
        <f t="shared" si="20"/>
        <v>6036</v>
      </c>
      <c r="AQ23" s="435"/>
      <c r="AR23" s="435"/>
      <c r="AS23" s="435"/>
      <c r="AT23" s="435"/>
      <c r="AU23" s="435"/>
      <c r="AV23" s="435"/>
      <c r="AW23" s="435"/>
      <c r="AX23" s="435"/>
      <c r="AY23" s="108"/>
      <c r="AZ23" s="458"/>
      <c r="BA23" s="66" t="str">
        <f t="shared" si="21"/>
        <v>171956</v>
      </c>
      <c r="BB23" s="66">
        <v>32</v>
      </c>
      <c r="BC23" s="583">
        <v>5030</v>
      </c>
      <c r="BD23" s="40">
        <f t="shared" si="0"/>
        <v>503</v>
      </c>
      <c r="BE23" s="453"/>
      <c r="BF23" s="453"/>
    </row>
    <row r="24" spans="1:58" x14ac:dyDescent="0.25">
      <c r="A24" s="73" t="s">
        <v>876</v>
      </c>
      <c r="B24" s="72" t="s">
        <v>498</v>
      </c>
      <c r="C24" s="70">
        <v>150</v>
      </c>
      <c r="D24" s="72">
        <v>1200</v>
      </c>
      <c r="E24" s="72">
        <v>600</v>
      </c>
      <c r="F24" s="70" t="str">
        <f t="shared" si="1"/>
        <v>1200x600x150</v>
      </c>
      <c r="G24" s="414" t="s">
        <v>496</v>
      </c>
      <c r="H24" s="419" t="s">
        <v>495</v>
      </c>
      <c r="I24" s="164" t="s">
        <v>109</v>
      </c>
      <c r="J24" s="65"/>
      <c r="K24" s="64" t="str">
        <f t="shared" si="22"/>
        <v>A</v>
      </c>
      <c r="L24" s="64" t="str">
        <f t="shared" si="22"/>
        <v>A</v>
      </c>
      <c r="M24" s="63"/>
      <c r="N24" s="62">
        <v>5</v>
      </c>
      <c r="O24" s="55">
        <f t="shared" si="2"/>
        <v>3.6</v>
      </c>
      <c r="P24" s="54">
        <f t="shared" si="3"/>
        <v>0.54</v>
      </c>
      <c r="Q24" s="53">
        <f t="shared" si="4"/>
        <v>17.28</v>
      </c>
      <c r="R24" s="171">
        <v>20</v>
      </c>
      <c r="S24" s="170" t="s">
        <v>3</v>
      </c>
      <c r="T24" s="162">
        <f t="shared" si="5"/>
        <v>100</v>
      </c>
      <c r="U24" s="55">
        <f t="shared" si="6"/>
        <v>72</v>
      </c>
      <c r="V24" s="54">
        <f t="shared" si="7"/>
        <v>10.8</v>
      </c>
      <c r="W24" s="55">
        <f t="shared" si="8"/>
        <v>345.6</v>
      </c>
      <c r="X24" s="55" t="s">
        <v>494</v>
      </c>
      <c r="Y24" s="169">
        <v>2540</v>
      </c>
      <c r="Z24" s="150">
        <f t="shared" si="9"/>
        <v>400</v>
      </c>
      <c r="AA24" s="59">
        <v>20</v>
      </c>
      <c r="AB24" s="55">
        <f t="shared" si="10"/>
        <v>1440</v>
      </c>
      <c r="AC24" s="54">
        <f t="shared" si="11"/>
        <v>216</v>
      </c>
      <c r="AD24" s="53">
        <f t="shared" si="12"/>
        <v>6912</v>
      </c>
      <c r="AE24" s="52" t="s">
        <v>2</v>
      </c>
      <c r="AF24" s="51">
        <f t="shared" si="13"/>
        <v>1</v>
      </c>
      <c r="AG24" s="160" t="s">
        <v>137</v>
      </c>
      <c r="AH24" s="49">
        <f t="shared" si="14"/>
        <v>72</v>
      </c>
      <c r="AI24" s="48">
        <f t="shared" si="15"/>
        <v>10.8</v>
      </c>
      <c r="AJ24" s="47">
        <f t="shared" si="16"/>
        <v>345.6</v>
      </c>
      <c r="AK24" s="46" t="s">
        <v>493</v>
      </c>
      <c r="AL24" s="45" t="s">
        <v>492</v>
      </c>
      <c r="AM24" s="44">
        <f t="shared" si="17"/>
        <v>754.5</v>
      </c>
      <c r="AN24" s="43">
        <f t="shared" si="18"/>
        <v>905.4</v>
      </c>
      <c r="AO24" s="42">
        <f t="shared" si="19"/>
        <v>5030</v>
      </c>
      <c r="AP24" s="41">
        <f t="shared" si="20"/>
        <v>6036</v>
      </c>
      <c r="AQ24" s="435"/>
      <c r="AR24" s="435"/>
      <c r="AS24" s="435"/>
      <c r="AT24" s="435"/>
      <c r="AU24" s="435"/>
      <c r="AV24" s="435"/>
      <c r="AW24" s="435"/>
      <c r="AX24" s="435"/>
      <c r="AY24" s="108"/>
      <c r="AZ24" s="458"/>
      <c r="BA24" s="66" t="str">
        <f t="shared" si="21"/>
        <v>174964</v>
      </c>
      <c r="BB24" s="66">
        <v>32</v>
      </c>
      <c r="BC24" s="583">
        <v>5030</v>
      </c>
      <c r="BD24" s="40">
        <f t="shared" si="0"/>
        <v>754.5</v>
      </c>
      <c r="BE24" s="453"/>
      <c r="BF24" s="453"/>
    </row>
    <row r="25" spans="1:58" x14ac:dyDescent="0.25">
      <c r="A25" s="73" t="s">
        <v>876</v>
      </c>
      <c r="B25" s="70" t="s">
        <v>993</v>
      </c>
      <c r="C25" s="70">
        <v>50</v>
      </c>
      <c r="D25" s="70">
        <v>1000</v>
      </c>
      <c r="E25" s="70">
        <v>600</v>
      </c>
      <c r="F25" s="70" t="str">
        <f t="shared" si="1"/>
        <v>1000x600x50</v>
      </c>
      <c r="G25" s="414" t="s">
        <v>997</v>
      </c>
      <c r="H25" s="419" t="s">
        <v>995</v>
      </c>
      <c r="I25" s="164" t="s">
        <v>109</v>
      </c>
      <c r="J25" s="65"/>
      <c r="K25" s="64" t="str">
        <f t="shared" si="22"/>
        <v>A</v>
      </c>
      <c r="L25" s="64" t="str">
        <f t="shared" si="22"/>
        <v>A</v>
      </c>
      <c r="M25" s="63"/>
      <c r="N25" s="62">
        <v>12</v>
      </c>
      <c r="O25" s="55">
        <f t="shared" si="2"/>
        <v>7.2</v>
      </c>
      <c r="P25" s="54">
        <f t="shared" si="3"/>
        <v>0.36</v>
      </c>
      <c r="Q25" s="53">
        <f t="shared" si="4"/>
        <v>13.32</v>
      </c>
      <c r="R25" s="57">
        <v>16</v>
      </c>
      <c r="S25" s="170" t="s">
        <v>3</v>
      </c>
      <c r="T25" s="162">
        <f t="shared" si="5"/>
        <v>192</v>
      </c>
      <c r="U25" s="55">
        <f t="shared" si="6"/>
        <v>115.2</v>
      </c>
      <c r="V25" s="54">
        <f t="shared" si="7"/>
        <v>5.76</v>
      </c>
      <c r="W25" s="55">
        <f t="shared" si="8"/>
        <v>213.12</v>
      </c>
      <c r="X25" s="55" t="s">
        <v>277</v>
      </c>
      <c r="Y25" s="169">
        <v>2540</v>
      </c>
      <c r="Z25" s="150">
        <f t="shared" si="9"/>
        <v>384</v>
      </c>
      <c r="AA25" s="59">
        <v>24</v>
      </c>
      <c r="AB25" s="55">
        <f t="shared" si="10"/>
        <v>2764.8</v>
      </c>
      <c r="AC25" s="54">
        <f t="shared" si="11"/>
        <v>138.24</v>
      </c>
      <c r="AD25" s="53">
        <f t="shared" si="12"/>
        <v>5114.88</v>
      </c>
      <c r="AE25" s="52" t="s">
        <v>2</v>
      </c>
      <c r="AF25" s="51">
        <f t="shared" si="13"/>
        <v>1</v>
      </c>
      <c r="AG25" s="160" t="s">
        <v>137</v>
      </c>
      <c r="AH25" s="49">
        <f t="shared" si="14"/>
        <v>115.2</v>
      </c>
      <c r="AI25" s="48">
        <f t="shared" si="15"/>
        <v>5.76</v>
      </c>
      <c r="AJ25" s="47">
        <f t="shared" si="16"/>
        <v>213.12</v>
      </c>
      <c r="AK25" s="304" t="s">
        <v>999</v>
      </c>
      <c r="AL25" s="320" t="s">
        <v>1000</v>
      </c>
      <c r="AM25" s="44">
        <f t="shared" si="17"/>
        <v>257.5</v>
      </c>
      <c r="AN25" s="43">
        <f t="shared" si="18"/>
        <v>309</v>
      </c>
      <c r="AO25" s="42">
        <f t="shared" si="19"/>
        <v>5150</v>
      </c>
      <c r="AP25" s="41">
        <f t="shared" si="20"/>
        <v>6180</v>
      </c>
      <c r="AQ25" s="435"/>
      <c r="AR25" s="435"/>
      <c r="AS25" s="435"/>
      <c r="AT25" s="435"/>
      <c r="AU25" s="435"/>
      <c r="AV25" s="435"/>
      <c r="AW25" s="435"/>
      <c r="AX25" s="435"/>
      <c r="AY25" s="108"/>
      <c r="AZ25" s="458"/>
      <c r="BA25" s="66" t="str">
        <f t="shared" si="21"/>
        <v>293019</v>
      </c>
      <c r="BB25" s="66">
        <v>37</v>
      </c>
      <c r="BC25" s="583">
        <v>5150</v>
      </c>
      <c r="BD25" s="428">
        <f t="shared" si="0"/>
        <v>257.5</v>
      </c>
      <c r="BE25" s="453"/>
      <c r="BF25" s="453"/>
    </row>
    <row r="26" spans="1:58" x14ac:dyDescent="0.25">
      <c r="A26" s="73" t="s">
        <v>876</v>
      </c>
      <c r="B26" s="72" t="s">
        <v>993</v>
      </c>
      <c r="C26" s="70">
        <v>100</v>
      </c>
      <c r="D26" s="74">
        <v>1000</v>
      </c>
      <c r="E26" s="74">
        <v>600</v>
      </c>
      <c r="F26" s="70" t="str">
        <f t="shared" si="1"/>
        <v>1000x600x100</v>
      </c>
      <c r="G26" s="414" t="s">
        <v>998</v>
      </c>
      <c r="H26" s="419" t="s">
        <v>996</v>
      </c>
      <c r="I26" s="164" t="s">
        <v>109</v>
      </c>
      <c r="J26" s="65"/>
      <c r="K26" s="64" t="str">
        <f t="shared" si="22"/>
        <v>A</v>
      </c>
      <c r="L26" s="64" t="str">
        <f t="shared" si="22"/>
        <v>A</v>
      </c>
      <c r="M26" s="63"/>
      <c r="N26" s="62">
        <v>6</v>
      </c>
      <c r="O26" s="55">
        <f t="shared" si="2"/>
        <v>3.6</v>
      </c>
      <c r="P26" s="54">
        <f t="shared" si="3"/>
        <v>0.36</v>
      </c>
      <c r="Q26" s="53">
        <f t="shared" si="4"/>
        <v>13.32</v>
      </c>
      <c r="R26" s="57">
        <v>16</v>
      </c>
      <c r="S26" s="170" t="s">
        <v>3</v>
      </c>
      <c r="T26" s="162">
        <f t="shared" si="5"/>
        <v>96</v>
      </c>
      <c r="U26" s="55">
        <f t="shared" si="6"/>
        <v>57.6</v>
      </c>
      <c r="V26" s="54">
        <f t="shared" si="7"/>
        <v>5.76</v>
      </c>
      <c r="W26" s="55">
        <f t="shared" si="8"/>
        <v>213.12</v>
      </c>
      <c r="X26" s="55" t="s">
        <v>277</v>
      </c>
      <c r="Y26" s="169">
        <v>2540</v>
      </c>
      <c r="Z26" s="150">
        <f t="shared" si="9"/>
        <v>384</v>
      </c>
      <c r="AA26" s="59">
        <v>24</v>
      </c>
      <c r="AB26" s="55">
        <f t="shared" si="10"/>
        <v>1382.4</v>
      </c>
      <c r="AC26" s="54">
        <f t="shared" si="11"/>
        <v>138.24</v>
      </c>
      <c r="AD26" s="53">
        <f t="shared" si="12"/>
        <v>5114.88</v>
      </c>
      <c r="AE26" s="52" t="s">
        <v>2</v>
      </c>
      <c r="AF26" s="51">
        <f t="shared" si="13"/>
        <v>1</v>
      </c>
      <c r="AG26" s="160" t="s">
        <v>137</v>
      </c>
      <c r="AH26" s="49">
        <f t="shared" si="14"/>
        <v>57.6</v>
      </c>
      <c r="AI26" s="48">
        <f t="shared" si="15"/>
        <v>5.76</v>
      </c>
      <c r="AJ26" s="47">
        <f t="shared" si="16"/>
        <v>213.12</v>
      </c>
      <c r="AK26" s="304" t="s">
        <v>1001</v>
      </c>
      <c r="AL26" s="320" t="s">
        <v>1002</v>
      </c>
      <c r="AM26" s="44">
        <f t="shared" si="17"/>
        <v>515</v>
      </c>
      <c r="AN26" s="43">
        <f t="shared" si="18"/>
        <v>618</v>
      </c>
      <c r="AO26" s="42">
        <f t="shared" si="19"/>
        <v>5150</v>
      </c>
      <c r="AP26" s="41">
        <f t="shared" si="20"/>
        <v>6180</v>
      </c>
      <c r="AQ26" s="435"/>
      <c r="AR26" s="435"/>
      <c r="AS26" s="435"/>
      <c r="AT26" s="435"/>
      <c r="AU26" s="435"/>
      <c r="AV26" s="435"/>
      <c r="AW26" s="435"/>
      <c r="AX26" s="435"/>
      <c r="AY26" s="108"/>
      <c r="AZ26" s="458"/>
      <c r="BA26" s="66" t="str">
        <f t="shared" si="21"/>
        <v>293055</v>
      </c>
      <c r="BB26" s="66">
        <v>37</v>
      </c>
      <c r="BC26" s="583">
        <v>5150</v>
      </c>
      <c r="BD26" s="428">
        <f t="shared" si="0"/>
        <v>515</v>
      </c>
      <c r="BE26" s="453"/>
      <c r="BF26" s="453"/>
    </row>
    <row r="27" spans="1:58" x14ac:dyDescent="0.25">
      <c r="A27" s="73" t="s">
        <v>876</v>
      </c>
      <c r="B27" s="70" t="s">
        <v>489</v>
      </c>
      <c r="C27" s="71">
        <v>50</v>
      </c>
      <c r="D27" s="71">
        <v>1000</v>
      </c>
      <c r="E27" s="71">
        <v>600</v>
      </c>
      <c r="F27" s="72" t="str">
        <f t="shared" si="1"/>
        <v>1000x600x50</v>
      </c>
      <c r="G27" s="414" t="s">
        <v>1265</v>
      </c>
      <c r="H27" s="419" t="s">
        <v>1170</v>
      </c>
      <c r="I27" s="164" t="s">
        <v>109</v>
      </c>
      <c r="J27" s="65" t="str">
        <f>$AE27</f>
        <v>A</v>
      </c>
      <c r="K27" s="64" t="str">
        <f t="shared" si="22"/>
        <v>A</v>
      </c>
      <c r="L27" s="64" t="str">
        <f t="shared" si="22"/>
        <v>A</v>
      </c>
      <c r="M27" s="63" t="str">
        <f>$AE27</f>
        <v>A</v>
      </c>
      <c r="N27" s="62">
        <v>8</v>
      </c>
      <c r="O27" s="55">
        <f t="shared" si="2"/>
        <v>4.8</v>
      </c>
      <c r="P27" s="54">
        <f t="shared" si="3"/>
        <v>0.24</v>
      </c>
      <c r="Q27" s="53">
        <f t="shared" si="4"/>
        <v>10.799999999999999</v>
      </c>
      <c r="R27" s="57">
        <v>24</v>
      </c>
      <c r="S27" s="59">
        <v>4</v>
      </c>
      <c r="T27" s="162">
        <f t="shared" si="5"/>
        <v>192</v>
      </c>
      <c r="U27" s="55">
        <f t="shared" si="6"/>
        <v>115.19999999999999</v>
      </c>
      <c r="V27" s="54">
        <f t="shared" si="7"/>
        <v>5.76</v>
      </c>
      <c r="W27" s="55">
        <f t="shared" si="8"/>
        <v>259.2</v>
      </c>
      <c r="X27" s="55" t="s">
        <v>164</v>
      </c>
      <c r="Y27" s="165">
        <f t="shared" ref="Y27:Y35" si="23">R27/S27*N27*C27+140</f>
        <v>2540</v>
      </c>
      <c r="Z27" s="150">
        <f t="shared" si="9"/>
        <v>312</v>
      </c>
      <c r="AA27" s="59">
        <v>13</v>
      </c>
      <c r="AB27" s="55">
        <f t="shared" si="10"/>
        <v>1497.6</v>
      </c>
      <c r="AC27" s="54">
        <f t="shared" si="11"/>
        <v>74.88</v>
      </c>
      <c r="AD27" s="53">
        <f t="shared" si="12"/>
        <v>3369.6</v>
      </c>
      <c r="AE27" s="52" t="s">
        <v>2</v>
      </c>
      <c r="AF27" s="51">
        <f t="shared" si="13"/>
        <v>1</v>
      </c>
      <c r="AG27" s="160" t="s">
        <v>137</v>
      </c>
      <c r="AH27" s="49">
        <f t="shared" si="14"/>
        <v>115.19999999999999</v>
      </c>
      <c r="AI27" s="48">
        <f t="shared" si="15"/>
        <v>5.76</v>
      </c>
      <c r="AJ27" s="47">
        <f t="shared" si="16"/>
        <v>259.2</v>
      </c>
      <c r="AK27" s="46" t="s">
        <v>491</v>
      </c>
      <c r="AL27" s="45" t="s">
        <v>490</v>
      </c>
      <c r="AM27" s="44">
        <f t="shared" si="17"/>
        <v>262.5</v>
      </c>
      <c r="AN27" s="43">
        <f t="shared" si="18"/>
        <v>315</v>
      </c>
      <c r="AO27" s="42">
        <f t="shared" si="19"/>
        <v>5250</v>
      </c>
      <c r="AP27" s="41">
        <f t="shared" si="20"/>
        <v>6300</v>
      </c>
      <c r="AQ27" s="435"/>
      <c r="AR27" s="435"/>
      <c r="AS27" s="435"/>
      <c r="AT27" s="435"/>
      <c r="AU27" s="435"/>
      <c r="AV27" s="435"/>
      <c r="AW27" s="435"/>
      <c r="AX27" s="435"/>
      <c r="AY27" s="108"/>
      <c r="AZ27" s="458"/>
      <c r="BA27" s="66" t="str">
        <f t="shared" si="21"/>
        <v>315200</v>
      </c>
      <c r="BB27" s="66">
        <v>45</v>
      </c>
      <c r="BC27" s="583">
        <v>5250</v>
      </c>
      <c r="BD27" s="40">
        <f t="shared" si="0"/>
        <v>262.5</v>
      </c>
      <c r="BE27" s="453"/>
      <c r="BF27" s="453"/>
    </row>
    <row r="28" spans="1:58" x14ac:dyDescent="0.25">
      <c r="A28" s="73" t="s">
        <v>876</v>
      </c>
      <c r="B28" s="72" t="s">
        <v>489</v>
      </c>
      <c r="C28" s="74">
        <v>100</v>
      </c>
      <c r="D28" s="74">
        <v>1000</v>
      </c>
      <c r="E28" s="74">
        <v>600</v>
      </c>
      <c r="F28" s="72" t="str">
        <f t="shared" si="1"/>
        <v>1000x600x100</v>
      </c>
      <c r="G28" s="414" t="s">
        <v>1266</v>
      </c>
      <c r="H28" s="419" t="s">
        <v>1171</v>
      </c>
      <c r="I28" s="164" t="s">
        <v>109</v>
      </c>
      <c r="J28" s="65" t="str">
        <f>$AE28</f>
        <v>A</v>
      </c>
      <c r="K28" s="64" t="str">
        <f t="shared" si="22"/>
        <v>A</v>
      </c>
      <c r="L28" s="64" t="str">
        <f t="shared" si="22"/>
        <v>A</v>
      </c>
      <c r="M28" s="63" t="str">
        <f>$AE28</f>
        <v>A</v>
      </c>
      <c r="N28" s="62">
        <v>4</v>
      </c>
      <c r="O28" s="55">
        <f t="shared" si="2"/>
        <v>2.4</v>
      </c>
      <c r="P28" s="54">
        <f t="shared" si="3"/>
        <v>0.24</v>
      </c>
      <c r="Q28" s="53">
        <f t="shared" si="4"/>
        <v>10.799999999999999</v>
      </c>
      <c r="R28" s="57">
        <v>24</v>
      </c>
      <c r="S28" s="59">
        <v>4</v>
      </c>
      <c r="T28" s="162">
        <f t="shared" si="5"/>
        <v>96</v>
      </c>
      <c r="U28" s="55">
        <f t="shared" si="6"/>
        <v>57.599999999999994</v>
      </c>
      <c r="V28" s="54">
        <f t="shared" si="7"/>
        <v>5.76</v>
      </c>
      <c r="W28" s="55">
        <f t="shared" si="8"/>
        <v>259.2</v>
      </c>
      <c r="X28" s="55" t="s">
        <v>164</v>
      </c>
      <c r="Y28" s="165">
        <f t="shared" si="23"/>
        <v>2540</v>
      </c>
      <c r="Z28" s="150">
        <f t="shared" si="9"/>
        <v>312</v>
      </c>
      <c r="AA28" s="59">
        <v>13</v>
      </c>
      <c r="AB28" s="55">
        <f t="shared" si="10"/>
        <v>748.8</v>
      </c>
      <c r="AC28" s="54">
        <f t="shared" si="11"/>
        <v>74.88</v>
      </c>
      <c r="AD28" s="53">
        <f t="shared" si="12"/>
        <v>3369.6</v>
      </c>
      <c r="AE28" s="52" t="s">
        <v>2</v>
      </c>
      <c r="AF28" s="51">
        <f t="shared" si="13"/>
        <v>1</v>
      </c>
      <c r="AG28" s="160" t="s">
        <v>137</v>
      </c>
      <c r="AH28" s="49">
        <f t="shared" si="14"/>
        <v>57.599999999999994</v>
      </c>
      <c r="AI28" s="48">
        <f t="shared" si="15"/>
        <v>5.76</v>
      </c>
      <c r="AJ28" s="47">
        <f t="shared" si="16"/>
        <v>259.2</v>
      </c>
      <c r="AK28" s="46" t="s">
        <v>487</v>
      </c>
      <c r="AL28" s="45" t="s">
        <v>486</v>
      </c>
      <c r="AM28" s="44">
        <f t="shared" si="17"/>
        <v>525</v>
      </c>
      <c r="AN28" s="43">
        <f t="shared" si="18"/>
        <v>630</v>
      </c>
      <c r="AO28" s="42">
        <f t="shared" si="19"/>
        <v>5250</v>
      </c>
      <c r="AP28" s="41">
        <f t="shared" si="20"/>
        <v>6300</v>
      </c>
      <c r="AQ28" s="435"/>
      <c r="AR28" s="435"/>
      <c r="AS28" s="435"/>
      <c r="AT28" s="435"/>
      <c r="AU28" s="435"/>
      <c r="AV28" s="435"/>
      <c r="AW28" s="435"/>
      <c r="AX28" s="435"/>
      <c r="AY28" s="108"/>
      <c r="AZ28" s="458"/>
      <c r="BA28" s="66" t="str">
        <f t="shared" si="21"/>
        <v>315202</v>
      </c>
      <c r="BB28" s="66">
        <v>45</v>
      </c>
      <c r="BC28" s="583">
        <v>5250</v>
      </c>
      <c r="BD28" s="40">
        <f t="shared" si="0"/>
        <v>525</v>
      </c>
      <c r="BE28" s="453"/>
      <c r="BF28" s="453"/>
    </row>
    <row r="29" spans="1:58" x14ac:dyDescent="0.25">
      <c r="A29" s="282" t="s">
        <v>1003</v>
      </c>
      <c r="B29" s="70" t="s">
        <v>479</v>
      </c>
      <c r="C29" s="71">
        <v>50</v>
      </c>
      <c r="D29" s="71">
        <v>1000</v>
      </c>
      <c r="E29" s="71">
        <v>600</v>
      </c>
      <c r="F29" s="70" t="str">
        <f t="shared" si="1"/>
        <v>1000x600x50</v>
      </c>
      <c r="G29" s="414" t="s">
        <v>485</v>
      </c>
      <c r="H29" s="419" t="s">
        <v>484</v>
      </c>
      <c r="I29" s="164" t="s">
        <v>109</v>
      </c>
      <c r="J29" s="65" t="str">
        <f>$AE29</f>
        <v>A</v>
      </c>
      <c r="K29" s="64"/>
      <c r="L29" s="64"/>
      <c r="M29" s="63"/>
      <c r="N29" s="62">
        <v>8</v>
      </c>
      <c r="O29" s="55">
        <f t="shared" si="2"/>
        <v>4.8</v>
      </c>
      <c r="P29" s="54">
        <f t="shared" si="3"/>
        <v>0.24</v>
      </c>
      <c r="Q29" s="53">
        <f t="shared" si="4"/>
        <v>9.6</v>
      </c>
      <c r="R29" s="57">
        <v>12</v>
      </c>
      <c r="S29" s="59">
        <v>2</v>
      </c>
      <c r="T29" s="162">
        <f t="shared" si="5"/>
        <v>96</v>
      </c>
      <c r="U29" s="55">
        <f t="shared" si="6"/>
        <v>57.599999999999994</v>
      </c>
      <c r="V29" s="54">
        <f t="shared" si="7"/>
        <v>2.88</v>
      </c>
      <c r="W29" s="55">
        <f t="shared" si="8"/>
        <v>115.19999999999999</v>
      </c>
      <c r="X29" s="55" t="s">
        <v>277</v>
      </c>
      <c r="Y29" s="161">
        <f t="shared" si="23"/>
        <v>2540</v>
      </c>
      <c r="Z29" s="150">
        <f t="shared" si="9"/>
        <v>312</v>
      </c>
      <c r="AA29" s="59">
        <v>26</v>
      </c>
      <c r="AB29" s="55">
        <f t="shared" si="10"/>
        <v>1497.6</v>
      </c>
      <c r="AC29" s="54">
        <f t="shared" si="11"/>
        <v>74.88</v>
      </c>
      <c r="AD29" s="53">
        <f t="shared" si="12"/>
        <v>2995.2</v>
      </c>
      <c r="AE29" s="52" t="s">
        <v>2</v>
      </c>
      <c r="AF29" s="51">
        <f t="shared" si="13"/>
        <v>1</v>
      </c>
      <c r="AG29" s="160" t="s">
        <v>137</v>
      </c>
      <c r="AH29" s="49">
        <f t="shared" si="14"/>
        <v>57.599999999999994</v>
      </c>
      <c r="AI29" s="48">
        <f t="shared" si="15"/>
        <v>2.88</v>
      </c>
      <c r="AJ29" s="47">
        <f t="shared" si="16"/>
        <v>115.19999999999999</v>
      </c>
      <c r="AK29" s="46" t="s">
        <v>481</v>
      </c>
      <c r="AL29" s="45" t="s">
        <v>480</v>
      </c>
      <c r="AM29" s="44">
        <f t="shared" si="17"/>
        <v>406</v>
      </c>
      <c r="AN29" s="43">
        <f t="shared" si="18"/>
        <v>487.2</v>
      </c>
      <c r="AO29" s="42">
        <f t="shared" si="19"/>
        <v>8120</v>
      </c>
      <c r="AP29" s="41">
        <f t="shared" si="20"/>
        <v>9744</v>
      </c>
      <c r="AQ29" s="435"/>
      <c r="AR29" s="435"/>
      <c r="AS29" s="435"/>
      <c r="AT29" s="435"/>
      <c r="AU29" s="435"/>
      <c r="AV29" s="435"/>
      <c r="AW29" s="435"/>
      <c r="AX29" s="435"/>
      <c r="AY29" s="108"/>
      <c r="AZ29" s="458"/>
      <c r="BA29" s="66" t="str">
        <f t="shared" si="21"/>
        <v>222937</v>
      </c>
      <c r="BB29" s="66">
        <v>40</v>
      </c>
      <c r="BC29" s="583">
        <v>8120</v>
      </c>
      <c r="BD29" s="428">
        <f t="shared" si="0"/>
        <v>406</v>
      </c>
      <c r="BE29" s="453"/>
      <c r="BF29" s="453"/>
    </row>
    <row r="30" spans="1:58" x14ac:dyDescent="0.25">
      <c r="A30" s="73" t="s">
        <v>1003</v>
      </c>
      <c r="B30" s="72" t="s">
        <v>479</v>
      </c>
      <c r="C30" s="74">
        <v>50</v>
      </c>
      <c r="D30" s="74">
        <v>1000</v>
      </c>
      <c r="E30" s="74">
        <v>600</v>
      </c>
      <c r="F30" s="72" t="str">
        <f t="shared" si="1"/>
        <v>1000x600x50</v>
      </c>
      <c r="G30" s="414" t="s">
        <v>483</v>
      </c>
      <c r="H30" s="419" t="s">
        <v>482</v>
      </c>
      <c r="I30" s="164" t="s">
        <v>109</v>
      </c>
      <c r="J30" s="65"/>
      <c r="K30" s="64" t="str">
        <f>$AE30</f>
        <v>A</v>
      </c>
      <c r="L30" s="64"/>
      <c r="M30" s="63"/>
      <c r="N30" s="62">
        <v>8</v>
      </c>
      <c r="O30" s="55">
        <f t="shared" si="2"/>
        <v>4.8</v>
      </c>
      <c r="P30" s="54">
        <f t="shared" si="3"/>
        <v>0.24</v>
      </c>
      <c r="Q30" s="53">
        <f t="shared" si="4"/>
        <v>9.6</v>
      </c>
      <c r="R30" s="57">
        <v>12</v>
      </c>
      <c r="S30" s="59">
        <v>2</v>
      </c>
      <c r="T30" s="162">
        <f t="shared" si="5"/>
        <v>96</v>
      </c>
      <c r="U30" s="55">
        <f t="shared" si="6"/>
        <v>57.599999999999994</v>
      </c>
      <c r="V30" s="54">
        <f t="shared" si="7"/>
        <v>2.88</v>
      </c>
      <c r="W30" s="55">
        <f t="shared" si="8"/>
        <v>115.19999999999999</v>
      </c>
      <c r="X30" s="55" t="s">
        <v>277</v>
      </c>
      <c r="Y30" s="161">
        <f t="shared" si="23"/>
        <v>2540</v>
      </c>
      <c r="Z30" s="150">
        <f t="shared" si="9"/>
        <v>312</v>
      </c>
      <c r="AA30" s="59">
        <v>26</v>
      </c>
      <c r="AB30" s="55">
        <f t="shared" si="10"/>
        <v>1497.6</v>
      </c>
      <c r="AC30" s="54">
        <f t="shared" si="11"/>
        <v>74.88</v>
      </c>
      <c r="AD30" s="53">
        <f t="shared" si="12"/>
        <v>2995.2</v>
      </c>
      <c r="AE30" s="52" t="s">
        <v>2</v>
      </c>
      <c r="AF30" s="51">
        <f t="shared" si="13"/>
        <v>1</v>
      </c>
      <c r="AG30" s="160" t="s">
        <v>137</v>
      </c>
      <c r="AH30" s="49">
        <f t="shared" si="14"/>
        <v>57.599999999999994</v>
      </c>
      <c r="AI30" s="48">
        <f t="shared" si="15"/>
        <v>2.88</v>
      </c>
      <c r="AJ30" s="47">
        <f t="shared" si="16"/>
        <v>115.19999999999999</v>
      </c>
      <c r="AK30" s="46" t="s">
        <v>481</v>
      </c>
      <c r="AL30" s="45" t="s">
        <v>480</v>
      </c>
      <c r="AM30" s="44">
        <f t="shared" si="17"/>
        <v>406</v>
      </c>
      <c r="AN30" s="43">
        <f t="shared" si="18"/>
        <v>487.2</v>
      </c>
      <c r="AO30" s="42">
        <f t="shared" si="19"/>
        <v>8120</v>
      </c>
      <c r="AP30" s="41">
        <f t="shared" si="20"/>
        <v>9744</v>
      </c>
      <c r="AQ30" s="435"/>
      <c r="AR30" s="435"/>
      <c r="AS30" s="435"/>
      <c r="AT30" s="435"/>
      <c r="AU30" s="435"/>
      <c r="AV30" s="435"/>
      <c r="AW30" s="435"/>
      <c r="AX30" s="435"/>
      <c r="AY30" s="108"/>
      <c r="AZ30" s="458"/>
      <c r="BA30" s="66" t="str">
        <f t="shared" si="21"/>
        <v>222998</v>
      </c>
      <c r="BB30" s="66">
        <v>40</v>
      </c>
      <c r="BC30" s="583">
        <v>8120</v>
      </c>
      <c r="BD30" s="428">
        <f t="shared" si="0"/>
        <v>406</v>
      </c>
      <c r="BE30" s="453"/>
      <c r="BF30" s="453"/>
    </row>
    <row r="31" spans="1:58" ht="15.75" thickBot="1" x14ac:dyDescent="0.3">
      <c r="A31" s="369" t="s">
        <v>1004</v>
      </c>
      <c r="B31" s="35" t="s">
        <v>477</v>
      </c>
      <c r="C31" s="37">
        <v>30</v>
      </c>
      <c r="D31" s="37">
        <v>1000</v>
      </c>
      <c r="E31" s="37">
        <v>600</v>
      </c>
      <c r="F31" s="35" t="str">
        <f t="shared" si="1"/>
        <v>1000x600x30</v>
      </c>
      <c r="G31" s="536" t="s">
        <v>475</v>
      </c>
      <c r="H31" s="538" t="s">
        <v>474</v>
      </c>
      <c r="I31" s="540" t="s">
        <v>109</v>
      </c>
      <c r="J31" s="31"/>
      <c r="K31" s="30" t="str">
        <f>$AE31</f>
        <v>A</v>
      </c>
      <c r="L31" s="30"/>
      <c r="M31" s="29"/>
      <c r="N31" s="28">
        <v>4</v>
      </c>
      <c r="O31" s="23">
        <f t="shared" si="2"/>
        <v>2.4</v>
      </c>
      <c r="P31" s="22">
        <f t="shared" si="3"/>
        <v>7.1999999999999995E-2</v>
      </c>
      <c r="Q31" s="21">
        <f t="shared" si="4"/>
        <v>7.919999999999999</v>
      </c>
      <c r="R31" s="25">
        <v>38</v>
      </c>
      <c r="S31" s="27">
        <v>2</v>
      </c>
      <c r="T31" s="167">
        <f t="shared" si="5"/>
        <v>152</v>
      </c>
      <c r="U31" s="23">
        <f t="shared" si="6"/>
        <v>91.2</v>
      </c>
      <c r="V31" s="22">
        <f t="shared" si="7"/>
        <v>2.7359999999999998</v>
      </c>
      <c r="W31" s="23">
        <f t="shared" si="8"/>
        <v>300.95999999999998</v>
      </c>
      <c r="X31" s="23" t="s">
        <v>277</v>
      </c>
      <c r="Y31" s="178">
        <f t="shared" si="23"/>
        <v>2420</v>
      </c>
      <c r="Z31" s="166">
        <f t="shared" si="9"/>
        <v>988</v>
      </c>
      <c r="AA31" s="27">
        <v>26</v>
      </c>
      <c r="AB31" s="23">
        <f t="shared" si="10"/>
        <v>2371.2000000000003</v>
      </c>
      <c r="AC31" s="22">
        <f t="shared" si="11"/>
        <v>71.135999999999996</v>
      </c>
      <c r="AD31" s="21">
        <f t="shared" si="12"/>
        <v>7824.9599999999991</v>
      </c>
      <c r="AE31" s="20" t="s">
        <v>2</v>
      </c>
      <c r="AF31" s="19">
        <f t="shared" si="13"/>
        <v>1</v>
      </c>
      <c r="AG31" s="159" t="s">
        <v>137</v>
      </c>
      <c r="AH31" s="17">
        <f t="shared" si="14"/>
        <v>91.2</v>
      </c>
      <c r="AI31" s="16">
        <f t="shared" si="15"/>
        <v>2.7359999999999998</v>
      </c>
      <c r="AJ31" s="15">
        <f t="shared" si="16"/>
        <v>300.95999999999998</v>
      </c>
      <c r="AK31" s="14" t="s">
        <v>473</v>
      </c>
      <c r="AL31" s="13" t="s">
        <v>472</v>
      </c>
      <c r="AM31" s="12">
        <f t="shared" si="17"/>
        <v>1179</v>
      </c>
      <c r="AN31" s="11">
        <f t="shared" si="18"/>
        <v>1414.8</v>
      </c>
      <c r="AO31" s="10">
        <f t="shared" si="19"/>
        <v>39300</v>
      </c>
      <c r="AP31" s="9">
        <f t="shared" si="20"/>
        <v>47160</v>
      </c>
      <c r="AQ31" s="435"/>
      <c r="AR31" s="435"/>
      <c r="AS31" s="435"/>
      <c r="AT31" s="435"/>
      <c r="AU31" s="435"/>
      <c r="AV31" s="435"/>
      <c r="AW31" s="435"/>
      <c r="AX31" s="435"/>
      <c r="AY31" s="108"/>
      <c r="AZ31" s="458"/>
      <c r="BA31" s="32" t="str">
        <f t="shared" si="21"/>
        <v>223361</v>
      </c>
      <c r="BB31" s="32">
        <v>110</v>
      </c>
      <c r="BC31" s="584">
        <v>39300</v>
      </c>
      <c r="BD31" s="8">
        <f t="shared" si="0"/>
        <v>1179</v>
      </c>
      <c r="BE31" s="453"/>
      <c r="BF31" s="453"/>
    </row>
    <row r="32" spans="1:58" x14ac:dyDescent="0.25">
      <c r="A32" s="477" t="s">
        <v>1005</v>
      </c>
      <c r="B32" s="520" t="s">
        <v>453</v>
      </c>
      <c r="C32" s="521">
        <v>25</v>
      </c>
      <c r="D32" s="478">
        <v>1000</v>
      </c>
      <c r="E32" s="478">
        <v>600</v>
      </c>
      <c r="F32" s="520" t="str">
        <f t="shared" si="1"/>
        <v>1000x600x25</v>
      </c>
      <c r="G32" s="522" t="s">
        <v>896</v>
      </c>
      <c r="H32" s="523" t="s">
        <v>1176</v>
      </c>
      <c r="I32" s="524" t="s">
        <v>109</v>
      </c>
      <c r="J32" s="483" t="str">
        <f>$AE32</f>
        <v>A</v>
      </c>
      <c r="K32" s="484" t="str">
        <f>$AE32</f>
        <v>A</v>
      </c>
      <c r="L32" s="484"/>
      <c r="M32" s="485" t="str">
        <f>$AE32</f>
        <v>A</v>
      </c>
      <c r="N32" s="486">
        <v>8</v>
      </c>
      <c r="O32" s="487">
        <f t="shared" si="2"/>
        <v>4.8</v>
      </c>
      <c r="P32" s="488">
        <f t="shared" si="3"/>
        <v>0.12</v>
      </c>
      <c r="Q32" s="489">
        <f t="shared" si="4"/>
        <v>13.799999999999999</v>
      </c>
      <c r="R32" s="525">
        <v>24</v>
      </c>
      <c r="S32" s="490">
        <v>2</v>
      </c>
      <c r="T32" s="509">
        <f t="shared" si="5"/>
        <v>192</v>
      </c>
      <c r="U32" s="487">
        <f t="shared" si="6"/>
        <v>115.19999999999999</v>
      </c>
      <c r="V32" s="488">
        <f t="shared" si="7"/>
        <v>2.88</v>
      </c>
      <c r="W32" s="487">
        <f t="shared" si="8"/>
        <v>331.2</v>
      </c>
      <c r="X32" s="487" t="s">
        <v>164</v>
      </c>
      <c r="Y32" s="526">
        <f t="shared" si="23"/>
        <v>2540</v>
      </c>
      <c r="Z32" s="511">
        <f t="shared" si="9"/>
        <v>624</v>
      </c>
      <c r="AA32" s="527">
        <v>26</v>
      </c>
      <c r="AB32" s="487">
        <f t="shared" si="10"/>
        <v>2995.2</v>
      </c>
      <c r="AC32" s="488">
        <f t="shared" si="11"/>
        <v>74.88</v>
      </c>
      <c r="AD32" s="489">
        <f t="shared" si="12"/>
        <v>8611.1999999999989</v>
      </c>
      <c r="AE32" s="491" t="s">
        <v>2</v>
      </c>
      <c r="AF32" s="492">
        <v>1</v>
      </c>
      <c r="AG32" s="512" t="s">
        <v>137</v>
      </c>
      <c r="AH32" s="493">
        <f t="shared" si="14"/>
        <v>115.19999999999999</v>
      </c>
      <c r="AI32" s="494">
        <f t="shared" si="15"/>
        <v>2.88</v>
      </c>
      <c r="AJ32" s="495">
        <f t="shared" si="16"/>
        <v>331.2</v>
      </c>
      <c r="AK32" s="496"/>
      <c r="AL32" s="497">
        <v>4604653259851</v>
      </c>
      <c r="AM32" s="498">
        <f t="shared" si="17"/>
        <v>298</v>
      </c>
      <c r="AN32" s="499">
        <f t="shared" si="18"/>
        <v>357.6</v>
      </c>
      <c r="AO32" s="500">
        <f t="shared" si="19"/>
        <v>11920</v>
      </c>
      <c r="AP32" s="501">
        <f t="shared" si="20"/>
        <v>14304</v>
      </c>
      <c r="AQ32" s="435"/>
      <c r="AR32" s="435"/>
      <c r="AS32" s="435"/>
      <c r="AT32" s="435"/>
      <c r="AU32" s="435"/>
      <c r="AV32" s="435"/>
      <c r="AW32" s="435"/>
      <c r="AX32" s="435"/>
      <c r="AY32" s="108"/>
      <c r="AZ32" s="458"/>
      <c r="BA32" s="101" t="str">
        <f t="shared" si="21"/>
        <v>278316</v>
      </c>
      <c r="BB32" s="101">
        <v>115</v>
      </c>
      <c r="BC32" s="75">
        <v>11920</v>
      </c>
      <c r="BD32" s="75">
        <f t="shared" si="0"/>
        <v>298</v>
      </c>
      <c r="BE32" s="453"/>
      <c r="BF32" s="453"/>
    </row>
    <row r="33" spans="1:59" x14ac:dyDescent="0.25">
      <c r="A33" s="477" t="s">
        <v>1005</v>
      </c>
      <c r="B33" s="508" t="s">
        <v>453</v>
      </c>
      <c r="C33" s="508">
        <v>50</v>
      </c>
      <c r="D33" s="479">
        <v>1000</v>
      </c>
      <c r="E33" s="479">
        <v>600</v>
      </c>
      <c r="F33" s="508" t="str">
        <f t="shared" si="1"/>
        <v>1000x600x50</v>
      </c>
      <c r="G33" s="480" t="s">
        <v>897</v>
      </c>
      <c r="H33" s="481" t="s">
        <v>457</v>
      </c>
      <c r="I33" s="482" t="s">
        <v>109</v>
      </c>
      <c r="J33" s="483" t="s">
        <v>2</v>
      </c>
      <c r="K33" s="484" t="s">
        <v>2</v>
      </c>
      <c r="L33" s="484" t="s">
        <v>1317</v>
      </c>
      <c r="M33" s="485" t="s">
        <v>134</v>
      </c>
      <c r="N33" s="486">
        <v>4</v>
      </c>
      <c r="O33" s="487">
        <f t="shared" si="2"/>
        <v>2.4</v>
      </c>
      <c r="P33" s="488">
        <f t="shared" si="3"/>
        <v>0.12</v>
      </c>
      <c r="Q33" s="489">
        <f t="shared" si="4"/>
        <v>13.2</v>
      </c>
      <c r="R33" s="519">
        <v>48</v>
      </c>
      <c r="S33" s="490">
        <v>4</v>
      </c>
      <c r="T33" s="509">
        <f t="shared" si="5"/>
        <v>192</v>
      </c>
      <c r="U33" s="487">
        <f t="shared" si="6"/>
        <v>115.19999999999999</v>
      </c>
      <c r="V33" s="488">
        <f t="shared" si="7"/>
        <v>5.76</v>
      </c>
      <c r="W33" s="487">
        <f t="shared" si="8"/>
        <v>633.6</v>
      </c>
      <c r="X33" s="487" t="s">
        <v>164</v>
      </c>
      <c r="Y33" s="510">
        <f t="shared" si="23"/>
        <v>2540</v>
      </c>
      <c r="Z33" s="511">
        <f t="shared" si="9"/>
        <v>624</v>
      </c>
      <c r="AA33" s="490">
        <v>13</v>
      </c>
      <c r="AB33" s="487">
        <f t="shared" si="10"/>
        <v>1497.6</v>
      </c>
      <c r="AC33" s="488">
        <f t="shared" si="11"/>
        <v>74.88</v>
      </c>
      <c r="AD33" s="489">
        <f t="shared" si="12"/>
        <v>8236.8000000000011</v>
      </c>
      <c r="AE33" s="491" t="s">
        <v>1245</v>
      </c>
      <c r="AF33" s="492">
        <f t="shared" ref="AF33:AF40" si="24">IF(LEFT(AE33,1)="A",1,IF(AG33="пач.",IF(AE33="B",ROUNDUP(6000/Q33,0),ROUNDUP(9000/Q33,0)),IF(AE33="B",ROUNDUP(6000/W33,0),ROUNDUP(9000/W33,0))))</f>
        <v>1</v>
      </c>
      <c r="AG33" s="512" t="s">
        <v>137</v>
      </c>
      <c r="AH33" s="493">
        <f t="shared" si="14"/>
        <v>115.19999999999999</v>
      </c>
      <c r="AI33" s="494">
        <f t="shared" si="15"/>
        <v>5.76</v>
      </c>
      <c r="AJ33" s="495">
        <f t="shared" si="16"/>
        <v>633.6</v>
      </c>
      <c r="AK33" s="496" t="s">
        <v>456</v>
      </c>
      <c r="AL33" s="497" t="s">
        <v>455</v>
      </c>
      <c r="AM33" s="498">
        <f t="shared" si="17"/>
        <v>548</v>
      </c>
      <c r="AN33" s="499">
        <f t="shared" si="18"/>
        <v>657.6</v>
      </c>
      <c r="AO33" s="500">
        <f t="shared" si="19"/>
        <v>10960</v>
      </c>
      <c r="AP33" s="501">
        <f t="shared" si="20"/>
        <v>13152</v>
      </c>
      <c r="AQ33" s="435"/>
      <c r="AR33" s="435"/>
      <c r="AS33" s="435"/>
      <c r="AT33" s="435"/>
      <c r="AU33" s="435"/>
      <c r="AV33" s="435"/>
      <c r="AW33" s="435"/>
      <c r="AX33" s="435"/>
      <c r="AY33" s="108"/>
      <c r="AZ33" s="458"/>
      <c r="BA33" s="66" t="str">
        <f t="shared" si="21"/>
        <v>278451</v>
      </c>
      <c r="BB33" s="66">
        <v>110</v>
      </c>
      <c r="BC33" s="40">
        <v>10960</v>
      </c>
      <c r="BD33" s="40">
        <f t="shared" si="0"/>
        <v>548</v>
      </c>
      <c r="BE33" s="453"/>
      <c r="BF33" s="453"/>
    </row>
    <row r="34" spans="1:59" x14ac:dyDescent="0.25">
      <c r="A34" s="477" t="s">
        <v>1005</v>
      </c>
      <c r="B34" s="508" t="s">
        <v>453</v>
      </c>
      <c r="C34" s="508">
        <v>100</v>
      </c>
      <c r="D34" s="479">
        <v>1000</v>
      </c>
      <c r="E34" s="479">
        <v>600</v>
      </c>
      <c r="F34" s="508" t="str">
        <f t="shared" si="1"/>
        <v>1000x600x100</v>
      </c>
      <c r="G34" s="480" t="s">
        <v>1033</v>
      </c>
      <c r="H34" s="481" t="s">
        <v>1032</v>
      </c>
      <c r="I34" s="482" t="s">
        <v>109</v>
      </c>
      <c r="J34" s="483" t="s">
        <v>169</v>
      </c>
      <c r="K34" s="484" t="s">
        <v>169</v>
      </c>
      <c r="L34" s="484" t="s">
        <v>1251</v>
      </c>
      <c r="M34" s="485" t="s">
        <v>1251</v>
      </c>
      <c r="N34" s="486">
        <v>2</v>
      </c>
      <c r="O34" s="487">
        <f t="shared" si="2"/>
        <v>1.2</v>
      </c>
      <c r="P34" s="488">
        <f t="shared" si="3"/>
        <v>0.12</v>
      </c>
      <c r="Q34" s="489">
        <f t="shared" si="4"/>
        <v>13.2</v>
      </c>
      <c r="R34" s="525">
        <v>48</v>
      </c>
      <c r="S34" s="490">
        <v>4</v>
      </c>
      <c r="T34" s="509">
        <f t="shared" si="5"/>
        <v>96</v>
      </c>
      <c r="U34" s="487">
        <f t="shared" si="6"/>
        <v>57.599999999999994</v>
      </c>
      <c r="V34" s="488">
        <f t="shared" si="7"/>
        <v>5.76</v>
      </c>
      <c r="W34" s="487">
        <f t="shared" si="8"/>
        <v>633.6</v>
      </c>
      <c r="X34" s="487" t="s">
        <v>164</v>
      </c>
      <c r="Y34" s="526">
        <f t="shared" si="23"/>
        <v>2540</v>
      </c>
      <c r="Z34" s="511">
        <f t="shared" si="9"/>
        <v>624</v>
      </c>
      <c r="AA34" s="490">
        <v>13</v>
      </c>
      <c r="AB34" s="487">
        <f t="shared" si="10"/>
        <v>748.8</v>
      </c>
      <c r="AC34" s="488">
        <f t="shared" si="11"/>
        <v>74.88</v>
      </c>
      <c r="AD34" s="489">
        <f t="shared" si="12"/>
        <v>8236.8000000000011</v>
      </c>
      <c r="AE34" s="491" t="s">
        <v>1246</v>
      </c>
      <c r="AF34" s="492">
        <f t="shared" si="24"/>
        <v>15</v>
      </c>
      <c r="AG34" s="528" t="s">
        <v>137</v>
      </c>
      <c r="AH34" s="493">
        <f t="shared" si="14"/>
        <v>863.99999999999989</v>
      </c>
      <c r="AI34" s="494">
        <f t="shared" si="15"/>
        <v>86.399999999999991</v>
      </c>
      <c r="AJ34" s="495">
        <f t="shared" si="16"/>
        <v>9504</v>
      </c>
      <c r="AK34" s="496" t="s">
        <v>454</v>
      </c>
      <c r="AL34" s="529" t="s">
        <v>1201</v>
      </c>
      <c r="AM34" s="498">
        <f t="shared" si="17"/>
        <v>1096</v>
      </c>
      <c r="AN34" s="499">
        <f t="shared" si="18"/>
        <v>1315.2</v>
      </c>
      <c r="AO34" s="500">
        <f t="shared" si="19"/>
        <v>10960</v>
      </c>
      <c r="AP34" s="501">
        <f t="shared" si="20"/>
        <v>13152</v>
      </c>
      <c r="AQ34" s="435"/>
      <c r="AR34" s="435"/>
      <c r="AS34" s="435"/>
      <c r="AT34" s="435"/>
      <c r="AU34" s="435"/>
      <c r="AV34" s="435"/>
      <c r="AW34" s="435"/>
      <c r="AX34" s="435"/>
      <c r="AY34" s="108"/>
      <c r="AZ34" s="458"/>
      <c r="BA34" s="66" t="str">
        <f t="shared" si="21"/>
        <v>278510</v>
      </c>
      <c r="BB34" s="66">
        <v>110</v>
      </c>
      <c r="BC34" s="40">
        <v>10960</v>
      </c>
      <c r="BD34" s="40">
        <f t="shared" si="0"/>
        <v>1096</v>
      </c>
      <c r="BE34" s="453"/>
      <c r="BF34" s="453"/>
    </row>
    <row r="35" spans="1:59" x14ac:dyDescent="0.25">
      <c r="A35" s="477" t="s">
        <v>1005</v>
      </c>
      <c r="B35" s="520" t="s">
        <v>452</v>
      </c>
      <c r="C35" s="521">
        <v>80</v>
      </c>
      <c r="D35" s="479">
        <v>1000</v>
      </c>
      <c r="E35" s="479">
        <v>600</v>
      </c>
      <c r="F35" s="520" t="str">
        <f t="shared" si="1"/>
        <v>1000x600x80</v>
      </c>
      <c r="G35" s="480">
        <v>325354</v>
      </c>
      <c r="H35" s="481" t="s">
        <v>1316</v>
      </c>
      <c r="I35" s="482" t="s">
        <v>109</v>
      </c>
      <c r="J35" s="483" t="str">
        <f t="shared" ref="J35:M36" si="25">$AE35</f>
        <v>C</v>
      </c>
      <c r="K35" s="484" t="str">
        <f t="shared" si="25"/>
        <v>C</v>
      </c>
      <c r="L35" s="484" t="str">
        <f t="shared" si="25"/>
        <v>C</v>
      </c>
      <c r="M35" s="485" t="str">
        <f t="shared" si="25"/>
        <v>C</v>
      </c>
      <c r="N35" s="486">
        <v>3</v>
      </c>
      <c r="O35" s="487">
        <f t="shared" si="2"/>
        <v>1.8</v>
      </c>
      <c r="P35" s="488">
        <f t="shared" si="3"/>
        <v>0.14399999999999999</v>
      </c>
      <c r="Q35" s="489">
        <f t="shared" si="4"/>
        <v>19.439999999999998</v>
      </c>
      <c r="R35" s="525">
        <v>48</v>
      </c>
      <c r="S35" s="490">
        <v>4</v>
      </c>
      <c r="T35" s="509">
        <f t="shared" si="5"/>
        <v>144</v>
      </c>
      <c r="U35" s="487">
        <f t="shared" si="6"/>
        <v>86.4</v>
      </c>
      <c r="V35" s="488">
        <f t="shared" si="7"/>
        <v>6.911999999999999</v>
      </c>
      <c r="W35" s="487">
        <f t="shared" si="8"/>
        <v>933.11999999999989</v>
      </c>
      <c r="X35" s="487" t="s">
        <v>164</v>
      </c>
      <c r="Y35" s="526">
        <f t="shared" si="23"/>
        <v>3020</v>
      </c>
      <c r="Z35" s="525">
        <f t="shared" si="9"/>
        <v>624</v>
      </c>
      <c r="AA35" s="490">
        <v>13</v>
      </c>
      <c r="AB35" s="487">
        <f t="shared" si="10"/>
        <v>1123.2</v>
      </c>
      <c r="AC35" s="488">
        <f t="shared" si="11"/>
        <v>89.855999999999995</v>
      </c>
      <c r="AD35" s="489">
        <f t="shared" si="12"/>
        <v>12130.559999999998</v>
      </c>
      <c r="AE35" s="491" t="s">
        <v>134</v>
      </c>
      <c r="AF35" s="492">
        <f t="shared" si="24"/>
        <v>10</v>
      </c>
      <c r="AG35" s="528" t="s">
        <v>137</v>
      </c>
      <c r="AH35" s="493">
        <f t="shared" si="14"/>
        <v>864</v>
      </c>
      <c r="AI35" s="494">
        <f t="shared" si="15"/>
        <v>69.11999999999999</v>
      </c>
      <c r="AJ35" s="495">
        <f t="shared" si="16"/>
        <v>9331.1999999999989</v>
      </c>
      <c r="AK35" s="496">
        <v>4604653275820</v>
      </c>
      <c r="AL35" s="497">
        <v>4604653275820</v>
      </c>
      <c r="AM35" s="498">
        <f t="shared" si="17"/>
        <v>1063.2</v>
      </c>
      <c r="AN35" s="499">
        <f t="shared" si="18"/>
        <v>1275.8399999999999</v>
      </c>
      <c r="AO35" s="500">
        <f t="shared" si="19"/>
        <v>13290</v>
      </c>
      <c r="AP35" s="501">
        <f t="shared" si="20"/>
        <v>15948</v>
      </c>
      <c r="AQ35" s="435"/>
      <c r="AR35" s="435"/>
      <c r="AS35" s="435"/>
      <c r="AT35" s="435"/>
      <c r="AU35" s="435"/>
      <c r="AV35" s="435"/>
      <c r="AW35" s="435"/>
      <c r="AX35" s="435"/>
      <c r="AY35" s="108"/>
      <c r="AZ35" s="458"/>
      <c r="BA35" s="66" t="str">
        <f t="shared" si="21"/>
        <v>325354</v>
      </c>
      <c r="BB35" s="66">
        <v>135</v>
      </c>
      <c r="BC35" s="40">
        <v>13290</v>
      </c>
      <c r="BD35" s="40">
        <f t="shared" si="0"/>
        <v>1063.2</v>
      </c>
      <c r="BE35" s="453"/>
      <c r="BF35" s="453"/>
    </row>
    <row r="36" spans="1:59" x14ac:dyDescent="0.25">
      <c r="A36" s="282" t="s">
        <v>1005</v>
      </c>
      <c r="B36" s="70" t="s">
        <v>466</v>
      </c>
      <c r="C36" s="71">
        <v>50</v>
      </c>
      <c r="D36" s="71">
        <v>1000</v>
      </c>
      <c r="E36" s="71">
        <v>600</v>
      </c>
      <c r="F36" s="70" t="str">
        <f t="shared" si="1"/>
        <v>1000x600x50</v>
      </c>
      <c r="G36" s="414" t="s">
        <v>1267</v>
      </c>
      <c r="H36" s="419" t="s">
        <v>1172</v>
      </c>
      <c r="I36" s="164" t="s">
        <v>109</v>
      </c>
      <c r="J36" s="65" t="str">
        <f t="shared" si="25"/>
        <v>A</v>
      </c>
      <c r="K36" s="64" t="str">
        <f t="shared" si="25"/>
        <v>A</v>
      </c>
      <c r="L36" s="64" t="str">
        <f t="shared" si="25"/>
        <v>A</v>
      </c>
      <c r="M36" s="64" t="str">
        <f t="shared" si="25"/>
        <v>A</v>
      </c>
      <c r="N36" s="62">
        <v>10</v>
      </c>
      <c r="O36" s="55">
        <f t="shared" si="2"/>
        <v>6</v>
      </c>
      <c r="P36" s="54">
        <f t="shared" si="3"/>
        <v>0.3</v>
      </c>
      <c r="Q36" s="53">
        <f t="shared" si="4"/>
        <v>12</v>
      </c>
      <c r="R36" s="57">
        <v>20</v>
      </c>
      <c r="S36" s="59">
        <v>4</v>
      </c>
      <c r="T36" s="162">
        <f t="shared" si="5"/>
        <v>200</v>
      </c>
      <c r="U36" s="55">
        <f t="shared" si="6"/>
        <v>120</v>
      </c>
      <c r="V36" s="54">
        <f t="shared" si="7"/>
        <v>6</v>
      </c>
      <c r="W36" s="55">
        <f t="shared" si="8"/>
        <v>240</v>
      </c>
      <c r="X36" s="55" t="s">
        <v>164</v>
      </c>
      <c r="Y36" s="169">
        <v>2560</v>
      </c>
      <c r="Z36" s="150">
        <f t="shared" si="9"/>
        <v>260</v>
      </c>
      <c r="AA36" s="59">
        <v>13</v>
      </c>
      <c r="AB36" s="55">
        <f t="shared" si="10"/>
        <v>1560</v>
      </c>
      <c r="AC36" s="54">
        <f t="shared" si="11"/>
        <v>78</v>
      </c>
      <c r="AD36" s="53">
        <f t="shared" si="12"/>
        <v>3120</v>
      </c>
      <c r="AE36" s="52" t="s">
        <v>2</v>
      </c>
      <c r="AF36" s="51">
        <f t="shared" si="24"/>
        <v>1</v>
      </c>
      <c r="AG36" s="160" t="s">
        <v>137</v>
      </c>
      <c r="AH36" s="49">
        <f t="shared" si="14"/>
        <v>120</v>
      </c>
      <c r="AI36" s="48">
        <f t="shared" si="15"/>
        <v>6</v>
      </c>
      <c r="AJ36" s="47">
        <f t="shared" si="16"/>
        <v>240</v>
      </c>
      <c r="AK36" s="46" t="s">
        <v>471</v>
      </c>
      <c r="AL36" s="45" t="s">
        <v>470</v>
      </c>
      <c r="AM36" s="44">
        <f t="shared" si="17"/>
        <v>286</v>
      </c>
      <c r="AN36" s="43">
        <f t="shared" si="18"/>
        <v>343.2</v>
      </c>
      <c r="AO36" s="42">
        <f t="shared" si="19"/>
        <v>5720</v>
      </c>
      <c r="AP36" s="41">
        <f t="shared" si="20"/>
        <v>6864</v>
      </c>
      <c r="AQ36" s="435"/>
      <c r="AR36" s="435"/>
      <c r="AS36" s="435"/>
      <c r="AT36" s="435"/>
      <c r="AU36" s="435"/>
      <c r="AV36" s="435"/>
      <c r="AW36" s="435"/>
      <c r="AX36" s="435"/>
      <c r="AY36" s="108"/>
      <c r="AZ36" s="458"/>
      <c r="BA36" s="66" t="str">
        <f t="shared" si="21"/>
        <v>315194</v>
      </c>
      <c r="BB36" s="66">
        <v>40</v>
      </c>
      <c r="BC36" s="40">
        <v>5720</v>
      </c>
      <c r="BD36" s="40">
        <f t="shared" si="0"/>
        <v>286</v>
      </c>
      <c r="BE36" s="453"/>
      <c r="BF36" s="453"/>
    </row>
    <row r="37" spans="1:59" x14ac:dyDescent="0.25">
      <c r="A37" s="73" t="s">
        <v>1005</v>
      </c>
      <c r="B37" s="72" t="s">
        <v>466</v>
      </c>
      <c r="C37" s="74">
        <v>75</v>
      </c>
      <c r="D37" s="74">
        <v>1000</v>
      </c>
      <c r="E37" s="74">
        <v>600</v>
      </c>
      <c r="F37" s="72" t="str">
        <f t="shared" si="1"/>
        <v>1000x600x75</v>
      </c>
      <c r="G37" s="414" t="s">
        <v>1268</v>
      </c>
      <c r="H37" s="419" t="s">
        <v>1173</v>
      </c>
      <c r="I37" s="164" t="s">
        <v>109</v>
      </c>
      <c r="J37" s="65" t="s">
        <v>2</v>
      </c>
      <c r="K37" s="64" t="s">
        <v>2</v>
      </c>
      <c r="L37" s="412" t="s">
        <v>1251</v>
      </c>
      <c r="M37" s="63"/>
      <c r="N37" s="62">
        <v>8</v>
      </c>
      <c r="O37" s="55">
        <f t="shared" si="2"/>
        <v>4.8</v>
      </c>
      <c r="P37" s="54">
        <f t="shared" si="3"/>
        <v>0.36</v>
      </c>
      <c r="Q37" s="53">
        <f t="shared" si="4"/>
        <v>14.399999999999999</v>
      </c>
      <c r="R37" s="57">
        <v>16</v>
      </c>
      <c r="S37" s="59">
        <v>4</v>
      </c>
      <c r="T37" s="162">
        <f t="shared" si="5"/>
        <v>128</v>
      </c>
      <c r="U37" s="55">
        <f t="shared" si="6"/>
        <v>76.8</v>
      </c>
      <c r="V37" s="54">
        <f t="shared" si="7"/>
        <v>5.76</v>
      </c>
      <c r="W37" s="55">
        <f t="shared" si="8"/>
        <v>230.39999999999998</v>
      </c>
      <c r="X37" s="55" t="s">
        <v>164</v>
      </c>
      <c r="Y37" s="165">
        <f>R37/S37*N37*C37+140</f>
        <v>2540</v>
      </c>
      <c r="Z37" s="150">
        <f t="shared" si="9"/>
        <v>208</v>
      </c>
      <c r="AA37" s="59">
        <v>13</v>
      </c>
      <c r="AB37" s="55">
        <f t="shared" si="10"/>
        <v>998.4</v>
      </c>
      <c r="AC37" s="54">
        <f t="shared" si="11"/>
        <v>74.88</v>
      </c>
      <c r="AD37" s="53">
        <f t="shared" si="12"/>
        <v>2995.2</v>
      </c>
      <c r="AE37" s="52" t="s">
        <v>1245</v>
      </c>
      <c r="AF37" s="51">
        <f t="shared" si="24"/>
        <v>1</v>
      </c>
      <c r="AG37" s="160" t="s">
        <v>137</v>
      </c>
      <c r="AH37" s="49">
        <f t="shared" si="14"/>
        <v>76.8</v>
      </c>
      <c r="AI37" s="48">
        <f t="shared" si="15"/>
        <v>5.76</v>
      </c>
      <c r="AJ37" s="47">
        <f t="shared" si="16"/>
        <v>230.39999999999998</v>
      </c>
      <c r="AK37" s="46" t="s">
        <v>469</v>
      </c>
      <c r="AL37" s="45" t="s">
        <v>969</v>
      </c>
      <c r="AM37" s="44">
        <f>MROUND(AO37*C37/1000,0.5)</f>
        <v>429</v>
      </c>
      <c r="AN37" s="43">
        <f t="shared" si="18"/>
        <v>514.79999999999995</v>
      </c>
      <c r="AO37" s="42">
        <f t="shared" si="19"/>
        <v>5720</v>
      </c>
      <c r="AP37" s="41">
        <f t="shared" si="20"/>
        <v>6864</v>
      </c>
      <c r="AQ37" s="435"/>
      <c r="AR37" s="435"/>
      <c r="AS37" s="435"/>
      <c r="AT37" s="435"/>
      <c r="AU37" s="435"/>
      <c r="AV37" s="435"/>
      <c r="AW37" s="435"/>
      <c r="AX37" s="435"/>
      <c r="AY37" s="108"/>
      <c r="AZ37" s="458"/>
      <c r="BA37" s="66" t="str">
        <f t="shared" si="21"/>
        <v>315195</v>
      </c>
      <c r="BB37" s="66">
        <v>40</v>
      </c>
      <c r="BC37" s="40">
        <v>5720</v>
      </c>
      <c r="BD37" s="40">
        <f t="shared" si="0"/>
        <v>429</v>
      </c>
      <c r="BE37" s="453"/>
      <c r="BF37" s="453"/>
    </row>
    <row r="38" spans="1:59" x14ac:dyDescent="0.25">
      <c r="A38" s="73" t="s">
        <v>1005</v>
      </c>
      <c r="B38" s="72" t="s">
        <v>466</v>
      </c>
      <c r="C38" s="74">
        <v>100</v>
      </c>
      <c r="D38" s="74">
        <v>1000</v>
      </c>
      <c r="E38" s="74">
        <v>600</v>
      </c>
      <c r="F38" s="72" t="str">
        <f t="shared" si="1"/>
        <v>1000x600x100</v>
      </c>
      <c r="G38" s="414" t="s">
        <v>1269</v>
      </c>
      <c r="H38" s="419" t="s">
        <v>1174</v>
      </c>
      <c r="I38" s="164" t="s">
        <v>109</v>
      </c>
      <c r="J38" s="65" t="str">
        <f t="shared" ref="J38:M39" si="26">$AE38</f>
        <v>A</v>
      </c>
      <c r="K38" s="64" t="str">
        <f t="shared" si="26"/>
        <v>A</v>
      </c>
      <c r="L38" s="64" t="str">
        <f t="shared" si="26"/>
        <v>A</v>
      </c>
      <c r="M38" s="63" t="str">
        <f t="shared" si="26"/>
        <v>A</v>
      </c>
      <c r="N38" s="62">
        <v>5</v>
      </c>
      <c r="O38" s="55">
        <f t="shared" si="2"/>
        <v>3</v>
      </c>
      <c r="P38" s="54">
        <f t="shared" si="3"/>
        <v>0.3</v>
      </c>
      <c r="Q38" s="53">
        <f t="shared" si="4"/>
        <v>12</v>
      </c>
      <c r="R38" s="57">
        <v>20</v>
      </c>
      <c r="S38" s="59">
        <v>4</v>
      </c>
      <c r="T38" s="162">
        <f t="shared" si="5"/>
        <v>100</v>
      </c>
      <c r="U38" s="55">
        <f t="shared" si="6"/>
        <v>60</v>
      </c>
      <c r="V38" s="54">
        <f t="shared" si="7"/>
        <v>6</v>
      </c>
      <c r="W38" s="55">
        <f t="shared" si="8"/>
        <v>240</v>
      </c>
      <c r="X38" s="55" t="s">
        <v>164</v>
      </c>
      <c r="Y38" s="169">
        <v>2560</v>
      </c>
      <c r="Z38" s="150">
        <f t="shared" si="9"/>
        <v>260</v>
      </c>
      <c r="AA38" s="59">
        <v>13</v>
      </c>
      <c r="AB38" s="55">
        <f t="shared" si="10"/>
        <v>780</v>
      </c>
      <c r="AC38" s="54">
        <f t="shared" si="11"/>
        <v>78</v>
      </c>
      <c r="AD38" s="53">
        <f t="shared" si="12"/>
        <v>3120</v>
      </c>
      <c r="AE38" s="52" t="s">
        <v>2</v>
      </c>
      <c r="AF38" s="51">
        <f t="shared" si="24"/>
        <v>1</v>
      </c>
      <c r="AG38" s="160" t="s">
        <v>137</v>
      </c>
      <c r="AH38" s="49">
        <f t="shared" si="14"/>
        <v>60</v>
      </c>
      <c r="AI38" s="48">
        <f t="shared" si="15"/>
        <v>6</v>
      </c>
      <c r="AJ38" s="47">
        <f t="shared" si="16"/>
        <v>240</v>
      </c>
      <c r="AK38" s="46" t="s">
        <v>468</v>
      </c>
      <c r="AL38" s="45" t="s">
        <v>467</v>
      </c>
      <c r="AM38" s="44">
        <f>ROUND(AO38*C38/1000,2)</f>
        <v>572</v>
      </c>
      <c r="AN38" s="43">
        <f t="shared" si="18"/>
        <v>686.4</v>
      </c>
      <c r="AO38" s="42">
        <f t="shared" si="19"/>
        <v>5720</v>
      </c>
      <c r="AP38" s="41">
        <f t="shared" si="20"/>
        <v>6864</v>
      </c>
      <c r="AQ38" s="435"/>
      <c r="AR38" s="435"/>
      <c r="AS38" s="435"/>
      <c r="AT38" s="435"/>
      <c r="AU38" s="435"/>
      <c r="AV38" s="435"/>
      <c r="AW38" s="435"/>
      <c r="AX38" s="435"/>
      <c r="AY38" s="108"/>
      <c r="AZ38" s="458"/>
      <c r="BA38" s="66" t="str">
        <f t="shared" si="21"/>
        <v>315196</v>
      </c>
      <c r="BB38" s="66">
        <v>40</v>
      </c>
      <c r="BC38" s="457">
        <v>5720</v>
      </c>
      <c r="BD38" s="40">
        <f t="shared" si="0"/>
        <v>572</v>
      </c>
      <c r="BE38" s="453"/>
      <c r="BF38" s="453"/>
      <c r="BG38" s="453"/>
    </row>
    <row r="39" spans="1:59" s="400" customFormat="1" x14ac:dyDescent="0.25">
      <c r="A39" s="73" t="s">
        <v>1005</v>
      </c>
      <c r="B39" s="70" t="s">
        <v>464</v>
      </c>
      <c r="C39" s="168">
        <v>27</v>
      </c>
      <c r="D39" s="71">
        <v>1000</v>
      </c>
      <c r="E39" s="71">
        <v>600</v>
      </c>
      <c r="F39" s="70" t="str">
        <f t="shared" si="1"/>
        <v>1000x600x27</v>
      </c>
      <c r="G39" s="414" t="s">
        <v>465</v>
      </c>
      <c r="H39" s="419" t="s">
        <v>1175</v>
      </c>
      <c r="I39" s="164" t="s">
        <v>109</v>
      </c>
      <c r="J39" s="65" t="str">
        <f t="shared" si="26"/>
        <v>A</v>
      </c>
      <c r="K39" s="64" t="str">
        <f t="shared" si="26"/>
        <v>A</v>
      </c>
      <c r="L39" s="64" t="str">
        <f t="shared" si="26"/>
        <v>A</v>
      </c>
      <c r="M39" s="63" t="str">
        <f t="shared" si="26"/>
        <v>A</v>
      </c>
      <c r="N39" s="62">
        <v>12</v>
      </c>
      <c r="O39" s="55">
        <f t="shared" si="2"/>
        <v>7.2</v>
      </c>
      <c r="P39" s="54">
        <f t="shared" si="3"/>
        <v>0.19440000000000002</v>
      </c>
      <c r="Q39" s="53">
        <f t="shared" si="4"/>
        <v>11.664000000000001</v>
      </c>
      <c r="R39" s="57">
        <v>14</v>
      </c>
      <c r="S39" s="59">
        <v>2</v>
      </c>
      <c r="T39" s="162">
        <f t="shared" si="5"/>
        <v>168</v>
      </c>
      <c r="U39" s="55">
        <f t="shared" si="6"/>
        <v>100.8</v>
      </c>
      <c r="V39" s="54">
        <f t="shared" si="7"/>
        <v>2.7216000000000005</v>
      </c>
      <c r="W39" s="55">
        <f t="shared" si="8"/>
        <v>163.29600000000002</v>
      </c>
      <c r="X39" s="55" t="s">
        <v>277</v>
      </c>
      <c r="Y39" s="161">
        <f t="shared" ref="Y39:Y44" si="27">R39/S39*N39*C39+140</f>
        <v>2408</v>
      </c>
      <c r="Z39" s="150">
        <f t="shared" si="9"/>
        <v>364</v>
      </c>
      <c r="AA39" s="59">
        <v>26</v>
      </c>
      <c r="AB39" s="55">
        <f t="shared" si="10"/>
        <v>2620.7999999999997</v>
      </c>
      <c r="AC39" s="54">
        <f t="shared" si="11"/>
        <v>70.761600000000016</v>
      </c>
      <c r="AD39" s="53">
        <f t="shared" si="12"/>
        <v>4245.6960000000008</v>
      </c>
      <c r="AE39" s="52" t="s">
        <v>2</v>
      </c>
      <c r="AF39" s="51">
        <f t="shared" si="24"/>
        <v>1</v>
      </c>
      <c r="AG39" s="160" t="s">
        <v>137</v>
      </c>
      <c r="AH39" s="49">
        <f t="shared" si="14"/>
        <v>100.8</v>
      </c>
      <c r="AI39" s="48">
        <f t="shared" si="15"/>
        <v>2.7216000000000005</v>
      </c>
      <c r="AJ39" s="47">
        <f t="shared" si="16"/>
        <v>163.29600000000002</v>
      </c>
      <c r="AK39" s="46" t="s">
        <v>463</v>
      </c>
      <c r="AL39" s="45" t="s">
        <v>462</v>
      </c>
      <c r="AM39" s="44">
        <f>ROUND(AO39*C39/1000,0)</f>
        <v>202</v>
      </c>
      <c r="AN39" s="43">
        <f t="shared" si="18"/>
        <v>242.4</v>
      </c>
      <c r="AO39" s="42">
        <f t="shared" si="19"/>
        <v>7470</v>
      </c>
      <c r="AP39" s="41">
        <f t="shared" si="20"/>
        <v>8964</v>
      </c>
      <c r="AQ39" s="502"/>
      <c r="AR39" s="502"/>
      <c r="AS39" s="502"/>
      <c r="AT39" s="502"/>
      <c r="AU39" s="502"/>
      <c r="AV39" s="502"/>
      <c r="AW39" s="502"/>
      <c r="AX39" s="502"/>
      <c r="AY39" s="503"/>
      <c r="AZ39" s="504"/>
      <c r="BA39" s="505" t="str">
        <f t="shared" si="21"/>
        <v>236227</v>
      </c>
      <c r="BB39" s="505">
        <v>60</v>
      </c>
      <c r="BC39" s="506">
        <v>7470</v>
      </c>
      <c r="BD39" s="506">
        <f t="shared" si="0"/>
        <v>202</v>
      </c>
      <c r="BE39" s="507"/>
      <c r="BF39" s="507"/>
    </row>
    <row r="40" spans="1:59" s="400" customFormat="1" x14ac:dyDescent="0.25">
      <c r="A40" s="73" t="s">
        <v>1005</v>
      </c>
      <c r="B40" s="70" t="s">
        <v>460</v>
      </c>
      <c r="C40" s="168">
        <v>50</v>
      </c>
      <c r="D40" s="71">
        <v>1000</v>
      </c>
      <c r="E40" s="71">
        <v>600</v>
      </c>
      <c r="F40" s="70" t="str">
        <f t="shared" si="1"/>
        <v>1000x600x50</v>
      </c>
      <c r="G40" s="439" t="s">
        <v>1270</v>
      </c>
      <c r="H40" s="419" t="s">
        <v>1036</v>
      </c>
      <c r="I40" s="164" t="s">
        <v>109</v>
      </c>
      <c r="J40" s="444" t="s">
        <v>134</v>
      </c>
      <c r="K40" s="64" t="s">
        <v>2</v>
      </c>
      <c r="L40" s="64"/>
      <c r="M40" s="413" t="s">
        <v>134</v>
      </c>
      <c r="N40" s="62">
        <v>8</v>
      </c>
      <c r="O40" s="55">
        <f t="shared" si="2"/>
        <v>4.8</v>
      </c>
      <c r="P40" s="54">
        <f t="shared" si="3"/>
        <v>0.24</v>
      </c>
      <c r="Q40" s="53">
        <f t="shared" si="4"/>
        <v>14.399999999999999</v>
      </c>
      <c r="R40" s="57">
        <v>24</v>
      </c>
      <c r="S40" s="59">
        <v>4</v>
      </c>
      <c r="T40" s="162">
        <f t="shared" si="5"/>
        <v>192</v>
      </c>
      <c r="U40" s="55">
        <f t="shared" si="6"/>
        <v>115.19999999999999</v>
      </c>
      <c r="V40" s="54">
        <f t="shared" si="7"/>
        <v>5.76</v>
      </c>
      <c r="W40" s="55">
        <f t="shared" si="8"/>
        <v>345.59999999999997</v>
      </c>
      <c r="X40" s="55" t="s">
        <v>164</v>
      </c>
      <c r="Y40" s="161">
        <f t="shared" si="27"/>
        <v>2540</v>
      </c>
      <c r="Z40" s="150">
        <f t="shared" si="9"/>
        <v>312</v>
      </c>
      <c r="AA40" s="59">
        <v>13</v>
      </c>
      <c r="AB40" s="55">
        <f t="shared" si="10"/>
        <v>1497.6</v>
      </c>
      <c r="AC40" s="54">
        <f t="shared" si="11"/>
        <v>74.88</v>
      </c>
      <c r="AD40" s="53">
        <f t="shared" si="12"/>
        <v>4492.7999999999993</v>
      </c>
      <c r="AE40" s="52" t="s">
        <v>1245</v>
      </c>
      <c r="AF40" s="51">
        <f t="shared" si="24"/>
        <v>1</v>
      </c>
      <c r="AG40" s="160" t="s">
        <v>137</v>
      </c>
      <c r="AH40" s="49">
        <f t="shared" si="14"/>
        <v>115.19999999999999</v>
      </c>
      <c r="AI40" s="48">
        <f t="shared" si="15"/>
        <v>5.76</v>
      </c>
      <c r="AJ40" s="47">
        <f t="shared" si="16"/>
        <v>345.59999999999997</v>
      </c>
      <c r="AK40" s="46" t="s">
        <v>461</v>
      </c>
      <c r="AL40" s="320" t="s">
        <v>1200</v>
      </c>
      <c r="AM40" s="44">
        <f>ROUND(AO40*C40/1000,2)</f>
        <v>346.5</v>
      </c>
      <c r="AN40" s="43">
        <f t="shared" si="18"/>
        <v>415.8</v>
      </c>
      <c r="AO40" s="42">
        <f t="shared" si="19"/>
        <v>6930</v>
      </c>
      <c r="AP40" s="41">
        <f t="shared" si="20"/>
        <v>8316</v>
      </c>
      <c r="AQ40" s="502"/>
      <c r="AR40" s="502"/>
      <c r="AS40" s="502"/>
      <c r="AT40" s="502"/>
      <c r="AU40" s="502"/>
      <c r="AV40" s="502"/>
      <c r="AW40" s="502"/>
      <c r="AX40" s="502"/>
      <c r="AY40" s="503"/>
      <c r="AZ40" s="504"/>
      <c r="BA40" s="505" t="str">
        <f t="shared" si="21"/>
        <v>315197</v>
      </c>
      <c r="BB40" s="505">
        <v>60</v>
      </c>
      <c r="BC40" s="506">
        <v>6930</v>
      </c>
      <c r="BD40" s="506">
        <f t="shared" si="0"/>
        <v>346.5</v>
      </c>
      <c r="BE40" s="507"/>
      <c r="BF40" s="507"/>
    </row>
    <row r="41" spans="1:59" s="400" customFormat="1" x14ac:dyDescent="0.25">
      <c r="A41" s="73" t="s">
        <v>1005</v>
      </c>
      <c r="B41" s="72" t="s">
        <v>460</v>
      </c>
      <c r="C41" s="168">
        <v>75</v>
      </c>
      <c r="D41" s="71">
        <v>1000</v>
      </c>
      <c r="E41" s="71">
        <v>600</v>
      </c>
      <c r="F41" s="70" t="str">
        <f t="shared" si="1"/>
        <v>1000x600x75</v>
      </c>
      <c r="G41" s="439" t="s">
        <v>1279</v>
      </c>
      <c r="H41" s="419" t="s">
        <v>1280</v>
      </c>
      <c r="I41" s="164" t="s">
        <v>109</v>
      </c>
      <c r="J41" s="65" t="s">
        <v>134</v>
      </c>
      <c r="K41" s="64" t="s">
        <v>134</v>
      </c>
      <c r="L41" s="64" t="s">
        <v>134</v>
      </c>
      <c r="M41" s="63" t="s">
        <v>134</v>
      </c>
      <c r="N41" s="62">
        <v>6</v>
      </c>
      <c r="O41" s="55">
        <f t="shared" si="2"/>
        <v>3.6</v>
      </c>
      <c r="P41" s="54">
        <f t="shared" si="3"/>
        <v>0.27</v>
      </c>
      <c r="Q41" s="53">
        <f t="shared" si="4"/>
        <v>16.200000000000003</v>
      </c>
      <c r="R41" s="57">
        <v>20</v>
      </c>
      <c r="S41" s="59">
        <v>4</v>
      </c>
      <c r="T41" s="162">
        <f t="shared" si="5"/>
        <v>120</v>
      </c>
      <c r="U41" s="55">
        <f t="shared" si="6"/>
        <v>72</v>
      </c>
      <c r="V41" s="54">
        <f t="shared" si="7"/>
        <v>5.4</v>
      </c>
      <c r="W41" s="55">
        <f t="shared" si="8"/>
        <v>324</v>
      </c>
      <c r="X41" s="55" t="s">
        <v>164</v>
      </c>
      <c r="Y41" s="161">
        <f t="shared" si="27"/>
        <v>2390</v>
      </c>
      <c r="Z41" s="150">
        <v>208</v>
      </c>
      <c r="AA41" s="60">
        <v>13</v>
      </c>
      <c r="AB41" s="55">
        <f t="shared" si="10"/>
        <v>936</v>
      </c>
      <c r="AC41" s="54">
        <f t="shared" si="11"/>
        <v>70.2</v>
      </c>
      <c r="AD41" s="53">
        <f t="shared" si="12"/>
        <v>4212</v>
      </c>
      <c r="AE41" s="149" t="s">
        <v>134</v>
      </c>
      <c r="AF41" s="51">
        <v>28</v>
      </c>
      <c r="AG41" s="160" t="s">
        <v>137</v>
      </c>
      <c r="AH41" s="49">
        <f t="shared" si="14"/>
        <v>2016</v>
      </c>
      <c r="AI41" s="48">
        <f t="shared" si="15"/>
        <v>151.20000000000002</v>
      </c>
      <c r="AJ41" s="47">
        <f t="shared" si="16"/>
        <v>9072</v>
      </c>
      <c r="AK41" s="46">
        <v>4604653237835</v>
      </c>
      <c r="AL41" s="320"/>
      <c r="AM41" s="44">
        <f>MROUND(AO41*C41/1000,0.5)</f>
        <v>520</v>
      </c>
      <c r="AN41" s="43">
        <f t="shared" si="18"/>
        <v>624</v>
      </c>
      <c r="AO41" s="42">
        <f t="shared" si="19"/>
        <v>6930</v>
      </c>
      <c r="AP41" s="41">
        <f t="shared" si="20"/>
        <v>8316</v>
      </c>
      <c r="AQ41" s="502"/>
      <c r="AR41" s="502"/>
      <c r="AS41" s="502"/>
      <c r="AT41" s="502"/>
      <c r="AU41" s="502"/>
      <c r="AV41" s="502"/>
      <c r="AW41" s="502"/>
      <c r="AX41" s="502"/>
      <c r="AY41" s="503"/>
      <c r="AZ41" s="504"/>
      <c r="BA41" s="505" t="str">
        <f t="shared" si="21"/>
        <v>155262</v>
      </c>
      <c r="BB41" s="505">
        <v>60</v>
      </c>
      <c r="BC41" s="506">
        <v>6930</v>
      </c>
      <c r="BD41" s="506">
        <f t="shared" si="0"/>
        <v>520</v>
      </c>
      <c r="BE41" s="507"/>
      <c r="BF41" s="507"/>
    </row>
    <row r="42" spans="1:59" s="400" customFormat="1" ht="15.75" thickBot="1" x14ac:dyDescent="0.3">
      <c r="A42" s="73" t="s">
        <v>1005</v>
      </c>
      <c r="B42" s="72" t="s">
        <v>460</v>
      </c>
      <c r="C42" s="72">
        <v>100</v>
      </c>
      <c r="D42" s="74">
        <v>1000</v>
      </c>
      <c r="E42" s="74">
        <v>600</v>
      </c>
      <c r="F42" s="72" t="str">
        <f t="shared" si="1"/>
        <v>1000x600x100</v>
      </c>
      <c r="G42" s="439" t="s">
        <v>1276</v>
      </c>
      <c r="H42" s="419" t="s">
        <v>1277</v>
      </c>
      <c r="I42" s="164" t="s">
        <v>109</v>
      </c>
      <c r="J42" s="65" t="s">
        <v>2</v>
      </c>
      <c r="K42" s="64" t="s">
        <v>2</v>
      </c>
      <c r="L42" s="64" t="s">
        <v>134</v>
      </c>
      <c r="M42" s="63" t="s">
        <v>134</v>
      </c>
      <c r="N42" s="62">
        <v>4</v>
      </c>
      <c r="O42" s="55">
        <f t="shared" si="2"/>
        <v>2.4</v>
      </c>
      <c r="P42" s="54">
        <f t="shared" si="3"/>
        <v>0.24</v>
      </c>
      <c r="Q42" s="53">
        <f t="shared" si="4"/>
        <v>14.399999999999999</v>
      </c>
      <c r="R42" s="57">
        <v>24</v>
      </c>
      <c r="S42" s="59">
        <v>4</v>
      </c>
      <c r="T42" s="162">
        <f t="shared" si="5"/>
        <v>96</v>
      </c>
      <c r="U42" s="55">
        <f t="shared" si="6"/>
        <v>57.599999999999994</v>
      </c>
      <c r="V42" s="54">
        <f t="shared" si="7"/>
        <v>5.76</v>
      </c>
      <c r="W42" s="55">
        <f t="shared" si="8"/>
        <v>345.59999999999997</v>
      </c>
      <c r="X42" s="55" t="s">
        <v>164</v>
      </c>
      <c r="Y42" s="161">
        <f t="shared" si="27"/>
        <v>2540</v>
      </c>
      <c r="Z42" s="150">
        <v>260</v>
      </c>
      <c r="AA42" s="56">
        <v>13</v>
      </c>
      <c r="AB42" s="55">
        <f t="shared" si="10"/>
        <v>748.8</v>
      </c>
      <c r="AC42" s="54">
        <f t="shared" si="11"/>
        <v>74.88</v>
      </c>
      <c r="AD42" s="53">
        <f t="shared" si="12"/>
        <v>4492.7999999999993</v>
      </c>
      <c r="AE42" s="52" t="s">
        <v>1245</v>
      </c>
      <c r="AF42" s="51">
        <v>27</v>
      </c>
      <c r="AG42" s="160" t="s">
        <v>137</v>
      </c>
      <c r="AH42" s="49">
        <f t="shared" si="14"/>
        <v>1555.1999999999998</v>
      </c>
      <c r="AI42" s="48">
        <f t="shared" si="15"/>
        <v>155.51999999999998</v>
      </c>
      <c r="AJ42" s="47">
        <f t="shared" si="16"/>
        <v>9331.1999999999989</v>
      </c>
      <c r="AK42" s="46"/>
      <c r="AL42" s="45">
        <v>4604653009173</v>
      </c>
      <c r="AM42" s="44">
        <f t="shared" ref="AM42:AM73" si="28">ROUND(AO42*C42/1000,2)</f>
        <v>693</v>
      </c>
      <c r="AN42" s="43">
        <f t="shared" si="18"/>
        <v>831.6</v>
      </c>
      <c r="AO42" s="42">
        <f t="shared" si="19"/>
        <v>6930</v>
      </c>
      <c r="AP42" s="41">
        <f t="shared" si="20"/>
        <v>8316</v>
      </c>
      <c r="AQ42" s="502"/>
      <c r="AR42" s="502"/>
      <c r="AS42" s="502"/>
      <c r="AT42" s="502"/>
      <c r="AU42" s="502"/>
      <c r="AV42" s="502"/>
      <c r="AW42" s="502"/>
      <c r="AX42" s="502"/>
      <c r="AY42" s="503"/>
      <c r="AZ42" s="504"/>
      <c r="BA42" s="505" t="str">
        <f t="shared" si="21"/>
        <v>316222</v>
      </c>
      <c r="BB42" s="505">
        <v>60</v>
      </c>
      <c r="BC42" s="506">
        <v>6930</v>
      </c>
      <c r="BD42" s="506">
        <f t="shared" si="0"/>
        <v>693</v>
      </c>
      <c r="BE42" s="507"/>
      <c r="BF42" s="507"/>
    </row>
    <row r="43" spans="1:59" ht="15" customHeight="1" x14ac:dyDescent="0.25">
      <c r="A43" s="107" t="s">
        <v>1013</v>
      </c>
      <c r="B43" s="105" t="s">
        <v>279</v>
      </c>
      <c r="C43" s="105">
        <v>50</v>
      </c>
      <c r="D43" s="106">
        <v>1000</v>
      </c>
      <c r="E43" s="106">
        <v>600</v>
      </c>
      <c r="F43" s="105" t="str">
        <f t="shared" si="1"/>
        <v>1000x600x50</v>
      </c>
      <c r="G43" s="537" t="s">
        <v>1050</v>
      </c>
      <c r="H43" s="539" t="s">
        <v>1177</v>
      </c>
      <c r="I43" s="541" t="s">
        <v>109</v>
      </c>
      <c r="J43" s="100" t="str">
        <f t="shared" ref="J43:M44" si="29">$AE43</f>
        <v>A</v>
      </c>
      <c r="K43" s="99" t="str">
        <f t="shared" si="29"/>
        <v>A</v>
      </c>
      <c r="L43" s="99" t="str">
        <f t="shared" si="29"/>
        <v>A</v>
      </c>
      <c r="M43" s="98" t="str">
        <f t="shared" si="29"/>
        <v>A</v>
      </c>
      <c r="N43" s="97">
        <v>4</v>
      </c>
      <c r="O43" s="90">
        <f t="shared" si="2"/>
        <v>2.4</v>
      </c>
      <c r="P43" s="89">
        <f t="shared" si="3"/>
        <v>0.12</v>
      </c>
      <c r="Q43" s="88">
        <f t="shared" si="4"/>
        <v>13.2</v>
      </c>
      <c r="R43" s="542">
        <v>24</v>
      </c>
      <c r="S43" s="94">
        <v>2</v>
      </c>
      <c r="T43" s="544">
        <f t="shared" si="5"/>
        <v>96</v>
      </c>
      <c r="U43" s="545">
        <f t="shared" si="6"/>
        <v>57.599999999999994</v>
      </c>
      <c r="V43" s="546">
        <f t="shared" si="7"/>
        <v>2.88</v>
      </c>
      <c r="W43" s="545">
        <f t="shared" si="8"/>
        <v>316.8</v>
      </c>
      <c r="X43" s="545" t="s">
        <v>277</v>
      </c>
      <c r="Y43" s="547">
        <f t="shared" si="27"/>
        <v>2540</v>
      </c>
      <c r="Z43" s="92">
        <f>AA43*R43</f>
        <v>624</v>
      </c>
      <c r="AA43" s="91">
        <v>26</v>
      </c>
      <c r="AB43" s="90">
        <f t="shared" si="10"/>
        <v>1497.6</v>
      </c>
      <c r="AC43" s="89">
        <f t="shared" si="11"/>
        <v>74.88</v>
      </c>
      <c r="AD43" s="88">
        <f t="shared" si="12"/>
        <v>8236.8000000000011</v>
      </c>
      <c r="AE43" s="87" t="s">
        <v>2</v>
      </c>
      <c r="AF43" s="86">
        <f t="shared" ref="AF43:AF74" si="30">IF(LEFT(AE43,1)="A",1,IF(AG43="пач.",IF(AE43="B",ROUNDUP(6000/Q43,0),ROUNDUP(9000/Q43,0)),IF(AE43="B",ROUNDUP(6000/W43,0),ROUNDUP(9000/W43,0))))</f>
        <v>1</v>
      </c>
      <c r="AG43" s="85" t="s">
        <v>137</v>
      </c>
      <c r="AH43" s="84">
        <f t="shared" si="14"/>
        <v>57.599999999999994</v>
      </c>
      <c r="AI43" s="83">
        <f t="shared" si="15"/>
        <v>2.88</v>
      </c>
      <c r="AJ43" s="82">
        <f t="shared" si="16"/>
        <v>316.8</v>
      </c>
      <c r="AK43" s="81" t="s">
        <v>281</v>
      </c>
      <c r="AL43" s="80" t="s">
        <v>280</v>
      </c>
      <c r="AM43" s="79">
        <f t="shared" si="28"/>
        <v>577</v>
      </c>
      <c r="AN43" s="78">
        <f t="shared" si="18"/>
        <v>692.4</v>
      </c>
      <c r="AO43" s="77">
        <f t="shared" ref="AO43:AO74" si="31">ROUND(BC43*(1-$AP$10),2)</f>
        <v>11540</v>
      </c>
      <c r="AP43" s="76">
        <f t="shared" si="20"/>
        <v>13848</v>
      </c>
      <c r="AQ43" s="435"/>
      <c r="AR43" s="435"/>
      <c r="AS43" s="435"/>
      <c r="AT43" s="435"/>
      <c r="AU43" s="435"/>
      <c r="AV43" s="435"/>
      <c r="AW43" s="435"/>
      <c r="AX43" s="435"/>
      <c r="AY43" s="108"/>
      <c r="AZ43" s="458"/>
      <c r="BA43" s="101" t="str">
        <f t="shared" si="21"/>
        <v>305872</v>
      </c>
      <c r="BB43" s="101">
        <v>110</v>
      </c>
      <c r="BC43" s="75">
        <v>11540</v>
      </c>
      <c r="BD43" s="75">
        <f t="shared" si="0"/>
        <v>577</v>
      </c>
      <c r="BE43" s="453"/>
      <c r="BF43" s="453"/>
    </row>
    <row r="44" spans="1:59" ht="15" customHeight="1" x14ac:dyDescent="0.25">
      <c r="A44" s="73" t="s">
        <v>1013</v>
      </c>
      <c r="B44" s="72" t="s">
        <v>279</v>
      </c>
      <c r="C44" s="70">
        <v>100</v>
      </c>
      <c r="D44" s="71">
        <v>1000</v>
      </c>
      <c r="E44" s="71">
        <v>600</v>
      </c>
      <c r="F44" s="70" t="str">
        <f t="shared" si="1"/>
        <v>1000x600x100</v>
      </c>
      <c r="G44" s="414" t="s">
        <v>1051</v>
      </c>
      <c r="H44" s="419" t="s">
        <v>1178</v>
      </c>
      <c r="I44" s="164" t="s">
        <v>109</v>
      </c>
      <c r="J44" s="65" t="str">
        <f t="shared" si="29"/>
        <v>A</v>
      </c>
      <c r="K44" s="64" t="str">
        <f t="shared" si="29"/>
        <v>A</v>
      </c>
      <c r="L44" s="64" t="str">
        <f t="shared" si="29"/>
        <v>A</v>
      </c>
      <c r="M44" s="63" t="str">
        <f t="shared" si="29"/>
        <v>A</v>
      </c>
      <c r="N44" s="62">
        <v>2</v>
      </c>
      <c r="O44" s="55">
        <f t="shared" si="2"/>
        <v>1.2</v>
      </c>
      <c r="P44" s="54">
        <f t="shared" si="3"/>
        <v>0.12</v>
      </c>
      <c r="Q44" s="53">
        <f t="shared" si="4"/>
        <v>11.4</v>
      </c>
      <c r="R44" s="163">
        <v>24</v>
      </c>
      <c r="S44" s="59">
        <v>2</v>
      </c>
      <c r="T44" s="162">
        <f t="shared" si="5"/>
        <v>48</v>
      </c>
      <c r="U44" s="55">
        <f t="shared" si="6"/>
        <v>28.799999999999997</v>
      </c>
      <c r="V44" s="54">
        <f t="shared" si="7"/>
        <v>2.88</v>
      </c>
      <c r="W44" s="55">
        <f t="shared" si="8"/>
        <v>273.59999999999997</v>
      </c>
      <c r="X44" s="55" t="s">
        <v>277</v>
      </c>
      <c r="Y44" s="161">
        <f t="shared" si="27"/>
        <v>2540</v>
      </c>
      <c r="Z44" s="150">
        <f>AA44*R44</f>
        <v>624</v>
      </c>
      <c r="AA44" s="59">
        <v>26</v>
      </c>
      <c r="AB44" s="55">
        <f t="shared" si="10"/>
        <v>748.8</v>
      </c>
      <c r="AC44" s="54">
        <f t="shared" si="11"/>
        <v>74.88</v>
      </c>
      <c r="AD44" s="53">
        <f t="shared" si="12"/>
        <v>7113.5999999999995</v>
      </c>
      <c r="AE44" s="52" t="s">
        <v>2</v>
      </c>
      <c r="AF44" s="51">
        <f t="shared" si="30"/>
        <v>1</v>
      </c>
      <c r="AG44" s="160" t="s">
        <v>137</v>
      </c>
      <c r="AH44" s="49">
        <f t="shared" si="14"/>
        <v>28.799999999999997</v>
      </c>
      <c r="AI44" s="48">
        <f t="shared" si="15"/>
        <v>2.88</v>
      </c>
      <c r="AJ44" s="47">
        <f t="shared" si="16"/>
        <v>273.59999999999997</v>
      </c>
      <c r="AK44" s="46" t="s">
        <v>276</v>
      </c>
      <c r="AL44" s="45" t="s">
        <v>275</v>
      </c>
      <c r="AM44" s="44">
        <f t="shared" si="28"/>
        <v>1154</v>
      </c>
      <c r="AN44" s="43">
        <f t="shared" si="18"/>
        <v>1384.8</v>
      </c>
      <c r="AO44" s="42">
        <f t="shared" si="31"/>
        <v>11540</v>
      </c>
      <c r="AP44" s="41">
        <f t="shared" si="20"/>
        <v>13848</v>
      </c>
      <c r="AQ44" s="435"/>
      <c r="AR44" s="435"/>
      <c r="AS44" s="435"/>
      <c r="AT44" s="435"/>
      <c r="AU44" s="435"/>
      <c r="AV44" s="435"/>
      <c r="AW44" s="435"/>
      <c r="AX44" s="435"/>
      <c r="AY44" s="108"/>
      <c r="AZ44" s="458"/>
      <c r="BA44" s="66" t="str">
        <f t="shared" si="21"/>
        <v>305873</v>
      </c>
      <c r="BB44" s="66">
        <v>95</v>
      </c>
      <c r="BC44" s="40">
        <v>11540</v>
      </c>
      <c r="BD44" s="40">
        <f t="shared" ref="BD44:BD75" si="32">AM44</f>
        <v>1154</v>
      </c>
      <c r="BE44" s="453"/>
      <c r="BF44" s="453"/>
    </row>
    <row r="45" spans="1:59" ht="15" customHeight="1" x14ac:dyDescent="0.25">
      <c r="A45" s="73" t="s">
        <v>1007</v>
      </c>
      <c r="B45" s="70" t="s">
        <v>344</v>
      </c>
      <c r="C45" s="71">
        <v>100</v>
      </c>
      <c r="D45" s="71">
        <v>1000</v>
      </c>
      <c r="E45" s="71">
        <v>600</v>
      </c>
      <c r="F45" s="70" t="str">
        <f t="shared" si="1"/>
        <v>1000x600x100</v>
      </c>
      <c r="G45" s="415" t="s">
        <v>390</v>
      </c>
      <c r="H45" s="420" t="s">
        <v>389</v>
      </c>
      <c r="I45" s="67" t="s">
        <v>1</v>
      </c>
      <c r="J45" s="65" t="str">
        <f>$AE45</f>
        <v>B</v>
      </c>
      <c r="K45" s="64"/>
      <c r="L45" s="64"/>
      <c r="M45" s="63"/>
      <c r="N45" s="62">
        <v>3</v>
      </c>
      <c r="O45" s="55">
        <f t="shared" si="2"/>
        <v>1.8</v>
      </c>
      <c r="P45" s="54">
        <f t="shared" si="3"/>
        <v>0.18</v>
      </c>
      <c r="Q45" s="53">
        <f t="shared" si="4"/>
        <v>19.079999999999998</v>
      </c>
      <c r="R45" s="157"/>
      <c r="S45" s="59"/>
      <c r="T45" s="156"/>
      <c r="U45" s="154"/>
      <c r="V45" s="155"/>
      <c r="W45" s="154"/>
      <c r="X45" s="154"/>
      <c r="Y45" s="153"/>
      <c r="Z45" s="57">
        <v>416</v>
      </c>
      <c r="AA45" s="56" t="s">
        <v>3</v>
      </c>
      <c r="AB45" s="55">
        <f t="shared" si="10"/>
        <v>748.80000000000007</v>
      </c>
      <c r="AC45" s="54">
        <f t="shared" si="11"/>
        <v>74.88</v>
      </c>
      <c r="AD45" s="53">
        <f t="shared" si="12"/>
        <v>7937.2799999999988</v>
      </c>
      <c r="AE45" s="394" t="s">
        <v>169</v>
      </c>
      <c r="AF45" s="51">
        <f t="shared" si="30"/>
        <v>315</v>
      </c>
      <c r="AG45" s="50" t="s">
        <v>1</v>
      </c>
      <c r="AH45" s="49">
        <f t="shared" si="14"/>
        <v>567</v>
      </c>
      <c r="AI45" s="48">
        <f t="shared" si="15"/>
        <v>56.699999999999996</v>
      </c>
      <c r="AJ45" s="47">
        <f t="shared" si="16"/>
        <v>6010.2</v>
      </c>
      <c r="AK45" s="46" t="s">
        <v>386</v>
      </c>
      <c r="AL45" s="45"/>
      <c r="AM45" s="44">
        <f t="shared" si="28"/>
        <v>1276</v>
      </c>
      <c r="AN45" s="43">
        <f t="shared" si="18"/>
        <v>1531.2</v>
      </c>
      <c r="AO45" s="42">
        <f t="shared" si="31"/>
        <v>12760</v>
      </c>
      <c r="AP45" s="41">
        <f t="shared" si="20"/>
        <v>15312</v>
      </c>
      <c r="AQ45" s="435"/>
      <c r="AR45" s="435"/>
      <c r="AS45" s="435"/>
      <c r="AT45" s="435"/>
      <c r="AU45" s="435"/>
      <c r="AV45" s="435"/>
      <c r="AW45" s="435"/>
      <c r="AX45" s="435"/>
      <c r="AY45" s="108"/>
      <c r="AZ45" s="458"/>
      <c r="BA45" s="66" t="str">
        <f t="shared" ref="BA45:BA76" si="33">TEXT(G45,0)</f>
        <v>242197</v>
      </c>
      <c r="BB45" s="66">
        <v>106</v>
      </c>
      <c r="BC45" s="40">
        <v>12760</v>
      </c>
      <c r="BD45" s="40">
        <f t="shared" si="32"/>
        <v>1276</v>
      </c>
      <c r="BE45" s="453"/>
      <c r="BF45" s="453"/>
    </row>
    <row r="46" spans="1:59" ht="15" customHeight="1" x14ac:dyDescent="0.25">
      <c r="A46" s="73" t="s">
        <v>1007</v>
      </c>
      <c r="B46" s="72" t="s">
        <v>344</v>
      </c>
      <c r="C46" s="74">
        <v>100</v>
      </c>
      <c r="D46" s="74">
        <v>1000</v>
      </c>
      <c r="E46" s="74">
        <v>600</v>
      </c>
      <c r="F46" s="72" t="str">
        <f t="shared" si="1"/>
        <v>1000x600x100</v>
      </c>
      <c r="G46" s="415" t="s">
        <v>388</v>
      </c>
      <c r="H46" s="420" t="s">
        <v>387</v>
      </c>
      <c r="I46" s="67" t="s">
        <v>109</v>
      </c>
      <c r="J46" s="65" t="str">
        <f>$AE46</f>
        <v>C</v>
      </c>
      <c r="K46" s="64"/>
      <c r="L46" s="64"/>
      <c r="M46" s="63"/>
      <c r="N46" s="62">
        <v>3</v>
      </c>
      <c r="O46" s="55">
        <f t="shared" si="2"/>
        <v>1.8</v>
      </c>
      <c r="P46" s="54">
        <f t="shared" si="3"/>
        <v>0.18</v>
      </c>
      <c r="Q46" s="53">
        <f t="shared" si="4"/>
        <v>19.079999999999998</v>
      </c>
      <c r="R46" s="57">
        <v>32</v>
      </c>
      <c r="S46" s="59">
        <v>4</v>
      </c>
      <c r="T46" s="162">
        <f>R46*N46</f>
        <v>96</v>
      </c>
      <c r="U46" s="55">
        <f>O46*R46</f>
        <v>57.6</v>
      </c>
      <c r="V46" s="54">
        <f>P46*R46</f>
        <v>5.76</v>
      </c>
      <c r="W46" s="55">
        <f>BB46*V46</f>
        <v>610.55999999999995</v>
      </c>
      <c r="X46" s="55" t="s">
        <v>164</v>
      </c>
      <c r="Y46" s="165">
        <f>R46/S46*N46*C46+140</f>
        <v>2540</v>
      </c>
      <c r="Z46" s="150">
        <f>AA46*R46</f>
        <v>416</v>
      </c>
      <c r="AA46" s="59">
        <v>13</v>
      </c>
      <c r="AB46" s="55">
        <f t="shared" si="10"/>
        <v>748.80000000000007</v>
      </c>
      <c r="AC46" s="54">
        <f t="shared" si="11"/>
        <v>74.88</v>
      </c>
      <c r="AD46" s="53">
        <f t="shared" si="12"/>
        <v>7937.2799999999988</v>
      </c>
      <c r="AE46" s="149" t="s">
        <v>134</v>
      </c>
      <c r="AF46" s="51">
        <f t="shared" si="30"/>
        <v>15</v>
      </c>
      <c r="AG46" s="160" t="s">
        <v>137</v>
      </c>
      <c r="AH46" s="49">
        <f t="shared" si="14"/>
        <v>864</v>
      </c>
      <c r="AI46" s="48">
        <f t="shared" si="15"/>
        <v>86.399999999999991</v>
      </c>
      <c r="AJ46" s="47">
        <f t="shared" si="16"/>
        <v>9158.4</v>
      </c>
      <c r="AK46" s="46" t="s">
        <v>386</v>
      </c>
      <c r="AL46" s="45" t="s">
        <v>385</v>
      </c>
      <c r="AM46" s="44">
        <f t="shared" si="28"/>
        <v>1276</v>
      </c>
      <c r="AN46" s="43">
        <f t="shared" si="18"/>
        <v>1531.2</v>
      </c>
      <c r="AO46" s="42">
        <f t="shared" si="31"/>
        <v>12760</v>
      </c>
      <c r="AP46" s="41">
        <f t="shared" si="20"/>
        <v>15312</v>
      </c>
      <c r="AQ46" s="435"/>
      <c r="AR46" s="435"/>
      <c r="AS46" s="435"/>
      <c r="AT46" s="435"/>
      <c r="AU46" s="435"/>
      <c r="AV46" s="435"/>
      <c r="AW46" s="435"/>
      <c r="AX46" s="435"/>
      <c r="AY46" s="108"/>
      <c r="AZ46" s="458"/>
      <c r="BA46" s="66" t="str">
        <f t="shared" si="33"/>
        <v>257942</v>
      </c>
      <c r="BB46" s="66">
        <v>106</v>
      </c>
      <c r="BC46" s="40">
        <v>12760</v>
      </c>
      <c r="BD46" s="40">
        <f t="shared" si="32"/>
        <v>1276</v>
      </c>
      <c r="BE46" s="453"/>
      <c r="BF46" s="453"/>
    </row>
    <row r="47" spans="1:59" ht="15" customHeight="1" x14ac:dyDescent="0.25">
      <c r="A47" s="73" t="s">
        <v>1007</v>
      </c>
      <c r="B47" s="72" t="s">
        <v>344</v>
      </c>
      <c r="C47" s="74">
        <v>100</v>
      </c>
      <c r="D47" s="71">
        <v>1200</v>
      </c>
      <c r="E47" s="71">
        <v>600</v>
      </c>
      <c r="F47" s="70" t="str">
        <f t="shared" si="1"/>
        <v>1200x600x100</v>
      </c>
      <c r="G47" s="417" t="s">
        <v>1254</v>
      </c>
      <c r="H47" s="420" t="s">
        <v>882</v>
      </c>
      <c r="I47" s="67" t="s">
        <v>1</v>
      </c>
      <c r="J47" s="65"/>
      <c r="K47" s="64" t="str">
        <f>$AE47</f>
        <v>B</v>
      </c>
      <c r="L47" s="64" t="str">
        <f>$AE47</f>
        <v>B</v>
      </c>
      <c r="M47" s="63"/>
      <c r="N47" s="62">
        <v>3</v>
      </c>
      <c r="O47" s="55">
        <f t="shared" si="2"/>
        <v>2.16</v>
      </c>
      <c r="P47" s="54">
        <f t="shared" si="3"/>
        <v>0.216</v>
      </c>
      <c r="Q47" s="53">
        <f t="shared" si="4"/>
        <v>21.815999999999999</v>
      </c>
      <c r="R47" s="157"/>
      <c r="S47" s="59"/>
      <c r="T47" s="156"/>
      <c r="U47" s="154"/>
      <c r="V47" s="155"/>
      <c r="W47" s="154"/>
      <c r="X47" s="154"/>
      <c r="Y47" s="153"/>
      <c r="Z47" s="57">
        <v>352</v>
      </c>
      <c r="AA47" s="56" t="s">
        <v>3</v>
      </c>
      <c r="AB47" s="55">
        <f t="shared" si="10"/>
        <v>760.32</v>
      </c>
      <c r="AC47" s="54">
        <f t="shared" si="11"/>
        <v>76.031999999999996</v>
      </c>
      <c r="AD47" s="53">
        <f t="shared" si="12"/>
        <v>7679.232</v>
      </c>
      <c r="AE47" s="394" t="s">
        <v>169</v>
      </c>
      <c r="AF47" s="51">
        <f t="shared" si="30"/>
        <v>276</v>
      </c>
      <c r="AG47" s="50" t="s">
        <v>1</v>
      </c>
      <c r="AH47" s="49">
        <f t="shared" si="14"/>
        <v>596.16000000000008</v>
      </c>
      <c r="AI47" s="48">
        <f t="shared" si="15"/>
        <v>59.616</v>
      </c>
      <c r="AJ47" s="47">
        <f t="shared" si="16"/>
        <v>6021.2159999999994</v>
      </c>
      <c r="AK47" s="46" t="s">
        <v>384</v>
      </c>
      <c r="AL47" s="45"/>
      <c r="AM47" s="44">
        <f t="shared" si="28"/>
        <v>1276</v>
      </c>
      <c r="AN47" s="43">
        <f t="shared" si="18"/>
        <v>1531.2</v>
      </c>
      <c r="AO47" s="42">
        <f t="shared" si="31"/>
        <v>12760</v>
      </c>
      <c r="AP47" s="41">
        <f t="shared" si="20"/>
        <v>15312</v>
      </c>
      <c r="AQ47" s="435"/>
      <c r="AR47" s="435"/>
      <c r="AS47" s="435"/>
      <c r="AT47" s="435"/>
      <c r="AU47" s="435"/>
      <c r="AV47" s="435"/>
      <c r="AW47" s="435"/>
      <c r="AX47" s="435"/>
      <c r="AY47" s="108"/>
      <c r="AZ47" s="458"/>
      <c r="BA47" s="66" t="str">
        <f t="shared" si="33"/>
        <v>311869</v>
      </c>
      <c r="BB47" s="66">
        <v>101</v>
      </c>
      <c r="BC47" s="40">
        <v>12760</v>
      </c>
      <c r="BD47" s="40">
        <f t="shared" si="32"/>
        <v>1276</v>
      </c>
      <c r="BE47" s="453"/>
      <c r="BF47" s="453"/>
    </row>
    <row r="48" spans="1:59" ht="15" customHeight="1" x14ac:dyDescent="0.25">
      <c r="A48" s="73" t="s">
        <v>1007</v>
      </c>
      <c r="B48" s="72" t="s">
        <v>344</v>
      </c>
      <c r="C48" s="71">
        <v>120</v>
      </c>
      <c r="D48" s="71">
        <v>1000</v>
      </c>
      <c r="E48" s="71">
        <v>600</v>
      </c>
      <c r="F48" s="70" t="str">
        <f t="shared" si="1"/>
        <v>1000x600x120</v>
      </c>
      <c r="G48" s="415" t="s">
        <v>383</v>
      </c>
      <c r="H48" s="420" t="s">
        <v>382</v>
      </c>
      <c r="I48" s="67" t="s">
        <v>1</v>
      </c>
      <c r="J48" s="65" t="str">
        <f>$AE48</f>
        <v>C</v>
      </c>
      <c r="K48" s="64"/>
      <c r="L48" s="64"/>
      <c r="M48" s="63"/>
      <c r="N48" s="62">
        <v>2</v>
      </c>
      <c r="O48" s="55">
        <f t="shared" si="2"/>
        <v>1.2</v>
      </c>
      <c r="P48" s="54">
        <f t="shared" si="3"/>
        <v>0.14399999999999999</v>
      </c>
      <c r="Q48" s="53">
        <f t="shared" si="4"/>
        <v>14.975999999999999</v>
      </c>
      <c r="R48" s="157"/>
      <c r="S48" s="59"/>
      <c r="T48" s="156"/>
      <c r="U48" s="154"/>
      <c r="V48" s="155"/>
      <c r="W48" s="154"/>
      <c r="X48" s="154"/>
      <c r="Y48" s="153"/>
      <c r="Z48" s="57">
        <v>572</v>
      </c>
      <c r="AA48" s="56" t="s">
        <v>3</v>
      </c>
      <c r="AB48" s="55">
        <f t="shared" si="10"/>
        <v>686.4</v>
      </c>
      <c r="AC48" s="54">
        <f t="shared" si="11"/>
        <v>82.367999999999995</v>
      </c>
      <c r="AD48" s="53">
        <f t="shared" si="12"/>
        <v>8566.271999999999</v>
      </c>
      <c r="AE48" s="408" t="s">
        <v>134</v>
      </c>
      <c r="AF48" s="51">
        <f t="shared" si="30"/>
        <v>601</v>
      </c>
      <c r="AG48" s="50" t="s">
        <v>1</v>
      </c>
      <c r="AH48" s="49">
        <f t="shared" si="14"/>
        <v>721.19999999999993</v>
      </c>
      <c r="AI48" s="48">
        <f t="shared" si="15"/>
        <v>86.543999999999997</v>
      </c>
      <c r="AJ48" s="47">
        <f t="shared" si="16"/>
        <v>9000.5759999999991</v>
      </c>
      <c r="AK48" s="46" t="s">
        <v>381</v>
      </c>
      <c r="AL48" s="45"/>
      <c r="AM48" s="44">
        <f t="shared" si="28"/>
        <v>1489.2</v>
      </c>
      <c r="AN48" s="43">
        <f t="shared" si="18"/>
        <v>1787.04</v>
      </c>
      <c r="AO48" s="42">
        <f t="shared" si="31"/>
        <v>12410</v>
      </c>
      <c r="AP48" s="41">
        <f t="shared" si="20"/>
        <v>14892</v>
      </c>
      <c r="AQ48" s="435"/>
      <c r="AR48" s="435"/>
      <c r="AS48" s="435"/>
      <c r="AT48" s="435"/>
      <c r="AU48" s="435"/>
      <c r="AV48" s="435"/>
      <c r="AW48" s="435"/>
      <c r="AX48" s="435"/>
      <c r="AY48" s="108"/>
      <c r="AZ48" s="458"/>
      <c r="BA48" s="66" t="str">
        <f t="shared" si="33"/>
        <v>244102</v>
      </c>
      <c r="BB48" s="66">
        <v>104</v>
      </c>
      <c r="BC48" s="40">
        <v>12410</v>
      </c>
      <c r="BD48" s="40">
        <f t="shared" si="32"/>
        <v>1489.2</v>
      </c>
      <c r="BE48" s="453"/>
      <c r="BF48" s="453"/>
    </row>
    <row r="49" spans="1:58" ht="15" customHeight="1" x14ac:dyDescent="0.25">
      <c r="A49" s="73" t="s">
        <v>1007</v>
      </c>
      <c r="B49" s="72" t="s">
        <v>344</v>
      </c>
      <c r="C49" s="74">
        <v>120</v>
      </c>
      <c r="D49" s="71">
        <v>1200</v>
      </c>
      <c r="E49" s="71">
        <v>600</v>
      </c>
      <c r="F49" s="70" t="str">
        <f t="shared" si="1"/>
        <v>1200x600x120</v>
      </c>
      <c r="G49" s="415" t="s">
        <v>380</v>
      </c>
      <c r="H49" s="420" t="s">
        <v>883</v>
      </c>
      <c r="I49" s="67" t="s">
        <v>1</v>
      </c>
      <c r="J49" s="65"/>
      <c r="K49" s="64" t="str">
        <f t="shared" ref="K49:L52" si="34">$AE49</f>
        <v>B</v>
      </c>
      <c r="L49" s="64" t="str">
        <f t="shared" si="34"/>
        <v>B</v>
      </c>
      <c r="M49" s="63"/>
      <c r="N49" s="62">
        <v>2</v>
      </c>
      <c r="O49" s="55">
        <f t="shared" si="2"/>
        <v>1.44</v>
      </c>
      <c r="P49" s="54">
        <f t="shared" si="3"/>
        <v>0.17279999999999998</v>
      </c>
      <c r="Q49" s="53">
        <f t="shared" si="4"/>
        <v>17.107199999999999</v>
      </c>
      <c r="R49" s="157"/>
      <c r="S49" s="59"/>
      <c r="T49" s="156"/>
      <c r="U49" s="154"/>
      <c r="V49" s="155"/>
      <c r="W49" s="154"/>
      <c r="X49" s="154"/>
      <c r="Y49" s="153"/>
      <c r="Z49" s="57">
        <v>484</v>
      </c>
      <c r="AA49" s="56" t="s">
        <v>3</v>
      </c>
      <c r="AB49" s="55">
        <f t="shared" si="10"/>
        <v>696.95999999999992</v>
      </c>
      <c r="AC49" s="54">
        <f t="shared" si="11"/>
        <v>83.635199999999998</v>
      </c>
      <c r="AD49" s="53">
        <f t="shared" si="12"/>
        <v>8279.8847999999998</v>
      </c>
      <c r="AE49" s="394" t="s">
        <v>169</v>
      </c>
      <c r="AF49" s="51">
        <f t="shared" si="30"/>
        <v>351</v>
      </c>
      <c r="AG49" s="50" t="s">
        <v>1</v>
      </c>
      <c r="AH49" s="49">
        <f t="shared" si="14"/>
        <v>505.44</v>
      </c>
      <c r="AI49" s="48">
        <f t="shared" si="15"/>
        <v>60.652799999999992</v>
      </c>
      <c r="AJ49" s="47">
        <f t="shared" si="16"/>
        <v>6004.6271999999999</v>
      </c>
      <c r="AK49" s="46" t="s">
        <v>378</v>
      </c>
      <c r="AL49" s="45"/>
      <c r="AM49" s="44">
        <f t="shared" si="28"/>
        <v>1489.2</v>
      </c>
      <c r="AN49" s="43">
        <f t="shared" si="18"/>
        <v>1787.04</v>
      </c>
      <c r="AO49" s="42">
        <f t="shared" si="31"/>
        <v>12410</v>
      </c>
      <c r="AP49" s="41">
        <f t="shared" si="20"/>
        <v>14892</v>
      </c>
      <c r="AQ49" s="435"/>
      <c r="AR49" s="435"/>
      <c r="AS49" s="435"/>
      <c r="AT49" s="435"/>
      <c r="AU49" s="435"/>
      <c r="AV49" s="435"/>
      <c r="AW49" s="435"/>
      <c r="AX49" s="435"/>
      <c r="AY49" s="108"/>
      <c r="AZ49" s="458"/>
      <c r="BA49" s="66" t="str">
        <f t="shared" si="33"/>
        <v>259285</v>
      </c>
      <c r="BB49" s="66">
        <v>99</v>
      </c>
      <c r="BC49" s="40">
        <v>12410</v>
      </c>
      <c r="BD49" s="40">
        <f t="shared" si="32"/>
        <v>1489.2</v>
      </c>
      <c r="BE49" s="453"/>
      <c r="BF49" s="453"/>
    </row>
    <row r="50" spans="1:58" ht="15" customHeight="1" x14ac:dyDescent="0.25">
      <c r="A50" s="73" t="s">
        <v>1007</v>
      </c>
      <c r="B50" s="72" t="s">
        <v>344</v>
      </c>
      <c r="C50" s="74">
        <v>120</v>
      </c>
      <c r="D50" s="74">
        <v>1200</v>
      </c>
      <c r="E50" s="74">
        <v>600</v>
      </c>
      <c r="F50" s="72" t="str">
        <f t="shared" si="1"/>
        <v>1200x600x120</v>
      </c>
      <c r="G50" s="415" t="s">
        <v>379</v>
      </c>
      <c r="H50" s="420" t="s">
        <v>884</v>
      </c>
      <c r="I50" s="67" t="s">
        <v>109</v>
      </c>
      <c r="J50" s="65"/>
      <c r="K50" s="64" t="str">
        <f t="shared" si="34"/>
        <v>B</v>
      </c>
      <c r="L50" s="64" t="str">
        <f t="shared" si="34"/>
        <v>B</v>
      </c>
      <c r="M50" s="63"/>
      <c r="N50" s="62">
        <v>2</v>
      </c>
      <c r="O50" s="55">
        <f t="shared" si="2"/>
        <v>1.44</v>
      </c>
      <c r="P50" s="54">
        <f t="shared" si="3"/>
        <v>0.17279999999999998</v>
      </c>
      <c r="Q50" s="53">
        <f t="shared" si="4"/>
        <v>17.107199999999999</v>
      </c>
      <c r="R50" s="57">
        <v>40</v>
      </c>
      <c r="S50" s="59">
        <v>4</v>
      </c>
      <c r="T50" s="162">
        <f>R50*N50</f>
        <v>80</v>
      </c>
      <c r="U50" s="55">
        <f>O50*R50</f>
        <v>57.599999999999994</v>
      </c>
      <c r="V50" s="54">
        <f>P50*R50</f>
        <v>6.911999999999999</v>
      </c>
      <c r="W50" s="55">
        <f>BB50*V50</f>
        <v>684.2879999999999</v>
      </c>
      <c r="X50" s="55" t="s">
        <v>139</v>
      </c>
      <c r="Y50" s="58">
        <f>R50/S50*N50*C50+140</f>
        <v>2540</v>
      </c>
      <c r="Z50" s="150">
        <f>AA50*R50</f>
        <v>440</v>
      </c>
      <c r="AA50" s="59">
        <v>11</v>
      </c>
      <c r="AB50" s="55">
        <f t="shared" si="10"/>
        <v>633.59999999999991</v>
      </c>
      <c r="AC50" s="54">
        <f t="shared" si="11"/>
        <v>76.031999999999982</v>
      </c>
      <c r="AD50" s="53">
        <f t="shared" si="12"/>
        <v>7527.1679999999988</v>
      </c>
      <c r="AE50" s="394" t="s">
        <v>169</v>
      </c>
      <c r="AF50" s="51">
        <f t="shared" si="30"/>
        <v>9</v>
      </c>
      <c r="AG50" s="160" t="s">
        <v>137</v>
      </c>
      <c r="AH50" s="49">
        <f t="shared" si="14"/>
        <v>518.4</v>
      </c>
      <c r="AI50" s="48">
        <f t="shared" si="15"/>
        <v>62.207999999999991</v>
      </c>
      <c r="AJ50" s="47">
        <f t="shared" si="16"/>
        <v>6158.5919999999987</v>
      </c>
      <c r="AK50" s="46" t="s">
        <v>378</v>
      </c>
      <c r="AL50" s="45" t="s">
        <v>377</v>
      </c>
      <c r="AM50" s="44">
        <f t="shared" si="28"/>
        <v>1489.2</v>
      </c>
      <c r="AN50" s="43">
        <f t="shared" si="18"/>
        <v>1787.04</v>
      </c>
      <c r="AO50" s="42">
        <f t="shared" si="31"/>
        <v>12410</v>
      </c>
      <c r="AP50" s="41">
        <f t="shared" si="20"/>
        <v>14892</v>
      </c>
      <c r="AQ50" s="435"/>
      <c r="AR50" s="435"/>
      <c r="AS50" s="435"/>
      <c r="AT50" s="435"/>
      <c r="AU50" s="435"/>
      <c r="AV50" s="435"/>
      <c r="AW50" s="435"/>
      <c r="AX50" s="435"/>
      <c r="AY50" s="108"/>
      <c r="AZ50" s="458"/>
      <c r="BA50" s="66" t="str">
        <f t="shared" si="33"/>
        <v>259955</v>
      </c>
      <c r="BB50" s="66">
        <v>99</v>
      </c>
      <c r="BC50" s="40">
        <v>12410</v>
      </c>
      <c r="BD50" s="40">
        <f t="shared" si="32"/>
        <v>1489.2</v>
      </c>
      <c r="BE50" s="453"/>
      <c r="BF50" s="453"/>
    </row>
    <row r="51" spans="1:58" ht="15" customHeight="1" x14ac:dyDescent="0.25">
      <c r="A51" s="73" t="s">
        <v>1007</v>
      </c>
      <c r="B51" s="72" t="s">
        <v>344</v>
      </c>
      <c r="C51" s="74">
        <v>130</v>
      </c>
      <c r="D51" s="71">
        <v>1200</v>
      </c>
      <c r="E51" s="71">
        <v>600</v>
      </c>
      <c r="F51" s="70" t="str">
        <f t="shared" ref="F51:F82" si="35">D51&amp;"x"&amp;E51&amp;"x"&amp;C51</f>
        <v>1200x600x130</v>
      </c>
      <c r="G51" s="415" t="s">
        <v>376</v>
      </c>
      <c r="H51" s="420" t="s">
        <v>885</v>
      </c>
      <c r="I51" s="67" t="s">
        <v>1</v>
      </c>
      <c r="J51" s="65"/>
      <c r="K51" s="64" t="str">
        <f t="shared" si="34"/>
        <v>C</v>
      </c>
      <c r="L51" s="64" t="str">
        <f t="shared" si="34"/>
        <v>C</v>
      </c>
      <c r="M51" s="63"/>
      <c r="N51" s="62">
        <v>2</v>
      </c>
      <c r="O51" s="55">
        <f t="shared" ref="O51:O82" si="36">N51*D51*E51/1000000</f>
        <v>1.44</v>
      </c>
      <c r="P51" s="54">
        <f t="shared" ref="P51:P82" si="37">O51*C51/1000</f>
        <v>0.18719999999999998</v>
      </c>
      <c r="Q51" s="53">
        <f t="shared" ref="Q51:Q82" si="38">P51*BB51</f>
        <v>18.345599999999997</v>
      </c>
      <c r="R51" s="157"/>
      <c r="S51" s="59"/>
      <c r="T51" s="156"/>
      <c r="U51" s="154"/>
      <c r="V51" s="155"/>
      <c r="W51" s="154"/>
      <c r="X51" s="154"/>
      <c r="Y51" s="153"/>
      <c r="Z51" s="57">
        <v>440</v>
      </c>
      <c r="AA51" s="56" t="s">
        <v>3</v>
      </c>
      <c r="AB51" s="55">
        <f t="shared" ref="AB51:AB82" si="39">IF($AA51="--",$Z51*O51,$AA51*U51)</f>
        <v>633.6</v>
      </c>
      <c r="AC51" s="54">
        <f t="shared" ref="AC51:AC82" si="40">IF($AA51="--",$Z51*P51,$AA51*V51)</f>
        <v>82.367999999999995</v>
      </c>
      <c r="AD51" s="53">
        <f t="shared" ref="AD51:AD82" si="41">IF($AA51="--",$Z51*Q51,$AA51*W51)</f>
        <v>8072.0639999999985</v>
      </c>
      <c r="AE51" s="408" t="s">
        <v>134</v>
      </c>
      <c r="AF51" s="51">
        <f t="shared" si="30"/>
        <v>491</v>
      </c>
      <c r="AG51" s="50" t="s">
        <v>1</v>
      </c>
      <c r="AH51" s="49">
        <f t="shared" ref="AH51:AH82" si="42">IF(AG51="пач.",AF51*O51,AF51*U51)</f>
        <v>707.04</v>
      </c>
      <c r="AI51" s="48">
        <f t="shared" ref="AI51:AI82" si="43">IF(AG51="пач.",AF51*P51,AF51*V51)</f>
        <v>91.915199999999984</v>
      </c>
      <c r="AJ51" s="47">
        <f t="shared" ref="AJ51:AJ82" si="44">IF(AG51="пач.",AF51*Q51,AF51*W51)</f>
        <v>9007.6895999999979</v>
      </c>
      <c r="AK51" s="46" t="s">
        <v>375</v>
      </c>
      <c r="AL51" s="45"/>
      <c r="AM51" s="44">
        <f t="shared" si="28"/>
        <v>1593.8</v>
      </c>
      <c r="AN51" s="43">
        <f t="shared" ref="AN51:AN82" si="45">ROUND(AM51*1.2,2)</f>
        <v>1912.56</v>
      </c>
      <c r="AO51" s="42">
        <f t="shared" si="31"/>
        <v>12260</v>
      </c>
      <c r="AP51" s="41">
        <f t="shared" ref="AP51:AP82" si="46">ROUND(AO51*1.2,2)</f>
        <v>14712</v>
      </c>
      <c r="AQ51" s="435"/>
      <c r="AR51" s="435"/>
      <c r="AS51" s="435"/>
      <c r="AT51" s="435"/>
      <c r="AU51" s="435"/>
      <c r="AV51" s="435"/>
      <c r="AW51" s="435"/>
      <c r="AX51" s="435"/>
      <c r="AY51" s="108"/>
      <c r="AZ51" s="458"/>
      <c r="BA51" s="66" t="str">
        <f t="shared" si="33"/>
        <v>259289</v>
      </c>
      <c r="BB51" s="66">
        <v>98</v>
      </c>
      <c r="BC51" s="40">
        <v>12260</v>
      </c>
      <c r="BD51" s="40">
        <f t="shared" si="32"/>
        <v>1593.8</v>
      </c>
      <c r="BE51" s="453"/>
      <c r="BF51" s="453"/>
    </row>
    <row r="52" spans="1:58" ht="15" customHeight="1" x14ac:dyDescent="0.25">
      <c r="A52" s="73" t="s">
        <v>1007</v>
      </c>
      <c r="B52" s="72" t="s">
        <v>344</v>
      </c>
      <c r="C52" s="74">
        <v>130</v>
      </c>
      <c r="D52" s="74">
        <v>1200</v>
      </c>
      <c r="E52" s="74">
        <v>600</v>
      </c>
      <c r="F52" s="72" t="str">
        <f t="shared" si="35"/>
        <v>1200x600x130</v>
      </c>
      <c r="G52" s="415" t="s">
        <v>965</v>
      </c>
      <c r="H52" s="420" t="s">
        <v>1197</v>
      </c>
      <c r="I52" s="67" t="s">
        <v>109</v>
      </c>
      <c r="J52" s="65"/>
      <c r="K52" s="64" t="str">
        <f t="shared" si="34"/>
        <v>C</v>
      </c>
      <c r="L52" s="64" t="str">
        <f t="shared" si="34"/>
        <v>C</v>
      </c>
      <c r="M52" s="63"/>
      <c r="N52" s="62">
        <v>2</v>
      </c>
      <c r="O52" s="55">
        <f t="shared" si="36"/>
        <v>1.44</v>
      </c>
      <c r="P52" s="54">
        <f t="shared" si="37"/>
        <v>0.18719999999999998</v>
      </c>
      <c r="Q52" s="53">
        <f t="shared" si="38"/>
        <v>18.345599999999997</v>
      </c>
      <c r="R52" s="57">
        <v>36</v>
      </c>
      <c r="S52" s="59">
        <v>4</v>
      </c>
      <c r="T52" s="162">
        <f>R52*N52</f>
        <v>72</v>
      </c>
      <c r="U52" s="55">
        <f>O52*R52</f>
        <v>51.839999999999996</v>
      </c>
      <c r="V52" s="54">
        <f>P52*R52</f>
        <v>6.7391999999999994</v>
      </c>
      <c r="W52" s="55">
        <f>BB52*V52</f>
        <v>660.44159999999999</v>
      </c>
      <c r="X52" s="55" t="s">
        <v>139</v>
      </c>
      <c r="Y52" s="58">
        <f>R52/S52*N52*C52+140</f>
        <v>2480</v>
      </c>
      <c r="Z52" s="150">
        <f>AA52*R52</f>
        <v>396</v>
      </c>
      <c r="AA52" s="59">
        <v>11</v>
      </c>
      <c r="AB52" s="55">
        <f t="shared" si="39"/>
        <v>570.24</v>
      </c>
      <c r="AC52" s="54">
        <f t="shared" si="40"/>
        <v>74.131199999999993</v>
      </c>
      <c r="AD52" s="53">
        <f t="shared" si="41"/>
        <v>7264.8576000000003</v>
      </c>
      <c r="AE52" s="149" t="s">
        <v>134</v>
      </c>
      <c r="AF52" s="51">
        <f t="shared" si="30"/>
        <v>14</v>
      </c>
      <c r="AG52" s="160" t="s">
        <v>137</v>
      </c>
      <c r="AH52" s="49">
        <f t="shared" si="42"/>
        <v>725.76</v>
      </c>
      <c r="AI52" s="48">
        <f t="shared" si="43"/>
        <v>94.348799999999997</v>
      </c>
      <c r="AJ52" s="47">
        <f t="shared" si="44"/>
        <v>9246.1823999999997</v>
      </c>
      <c r="AK52" s="46" t="s">
        <v>375</v>
      </c>
      <c r="AL52" s="320" t="s">
        <v>967</v>
      </c>
      <c r="AM52" s="44">
        <f t="shared" si="28"/>
        <v>1593.8</v>
      </c>
      <c r="AN52" s="43">
        <f t="shared" si="45"/>
        <v>1912.56</v>
      </c>
      <c r="AO52" s="42">
        <f t="shared" si="31"/>
        <v>12260</v>
      </c>
      <c r="AP52" s="41">
        <f t="shared" si="46"/>
        <v>14712</v>
      </c>
      <c r="AQ52" s="435"/>
      <c r="AR52" s="435"/>
      <c r="AS52" s="435"/>
      <c r="AT52" s="435"/>
      <c r="AU52" s="435"/>
      <c r="AV52" s="435"/>
      <c r="AW52" s="435"/>
      <c r="AX52" s="435"/>
      <c r="AY52" s="108"/>
      <c r="AZ52" s="458"/>
      <c r="BA52" s="66" t="str">
        <f t="shared" si="33"/>
        <v>273885</v>
      </c>
      <c r="BB52" s="66">
        <v>98</v>
      </c>
      <c r="BC52" s="40">
        <v>12260</v>
      </c>
      <c r="BD52" s="40">
        <f t="shared" si="32"/>
        <v>1593.8</v>
      </c>
      <c r="BE52" s="453"/>
      <c r="BF52" s="453"/>
    </row>
    <row r="53" spans="1:58" ht="15" customHeight="1" x14ac:dyDescent="0.25">
      <c r="A53" s="73" t="s">
        <v>1007</v>
      </c>
      <c r="B53" s="72" t="s">
        <v>344</v>
      </c>
      <c r="C53" s="71">
        <v>140</v>
      </c>
      <c r="D53" s="71">
        <v>1000</v>
      </c>
      <c r="E53" s="71">
        <v>600</v>
      </c>
      <c r="F53" s="70" t="str">
        <f t="shared" si="35"/>
        <v>1000x600x140</v>
      </c>
      <c r="G53" s="415" t="s">
        <v>374</v>
      </c>
      <c r="H53" s="420" t="s">
        <v>373</v>
      </c>
      <c r="I53" s="67" t="s">
        <v>1</v>
      </c>
      <c r="J53" s="65" t="str">
        <f>$AE53</f>
        <v>C</v>
      </c>
      <c r="K53" s="64"/>
      <c r="L53" s="64"/>
      <c r="M53" s="63"/>
      <c r="N53" s="62">
        <v>2</v>
      </c>
      <c r="O53" s="55">
        <f t="shared" si="36"/>
        <v>1.2</v>
      </c>
      <c r="P53" s="54">
        <f t="shared" si="37"/>
        <v>0.16800000000000001</v>
      </c>
      <c r="Q53" s="53">
        <f t="shared" si="38"/>
        <v>17.136000000000003</v>
      </c>
      <c r="R53" s="157"/>
      <c r="S53" s="59"/>
      <c r="T53" s="156"/>
      <c r="U53" s="154"/>
      <c r="V53" s="155"/>
      <c r="W53" s="154"/>
      <c r="X53" s="154"/>
      <c r="Y53" s="153"/>
      <c r="Z53" s="57">
        <v>468</v>
      </c>
      <c r="AA53" s="56" t="s">
        <v>3</v>
      </c>
      <c r="AB53" s="55">
        <f t="shared" si="39"/>
        <v>561.6</v>
      </c>
      <c r="AC53" s="54">
        <f t="shared" si="40"/>
        <v>78.624000000000009</v>
      </c>
      <c r="AD53" s="53">
        <f t="shared" si="41"/>
        <v>8019.648000000001</v>
      </c>
      <c r="AE53" s="149" t="s">
        <v>134</v>
      </c>
      <c r="AF53" s="51">
        <f t="shared" si="30"/>
        <v>526</v>
      </c>
      <c r="AG53" s="50" t="s">
        <v>1</v>
      </c>
      <c r="AH53" s="49">
        <f t="shared" si="42"/>
        <v>631.19999999999993</v>
      </c>
      <c r="AI53" s="48">
        <f t="shared" si="43"/>
        <v>88.368000000000009</v>
      </c>
      <c r="AJ53" s="47">
        <f t="shared" si="44"/>
        <v>9013.5360000000019</v>
      </c>
      <c r="AK53" s="46" t="s">
        <v>372</v>
      </c>
      <c r="AL53" s="45"/>
      <c r="AM53" s="44">
        <f t="shared" si="28"/>
        <v>1691.2</v>
      </c>
      <c r="AN53" s="43">
        <f t="shared" si="45"/>
        <v>2029.44</v>
      </c>
      <c r="AO53" s="42">
        <f t="shared" si="31"/>
        <v>12080</v>
      </c>
      <c r="AP53" s="41">
        <f t="shared" si="46"/>
        <v>14496</v>
      </c>
      <c r="AQ53" s="435"/>
      <c r="AR53" s="435"/>
      <c r="AS53" s="435"/>
      <c r="AT53" s="435"/>
      <c r="AU53" s="435"/>
      <c r="AV53" s="435"/>
      <c r="AW53" s="435"/>
      <c r="AX53" s="435"/>
      <c r="AY53" s="108"/>
      <c r="AZ53" s="458"/>
      <c r="BA53" s="66" t="str">
        <f t="shared" si="33"/>
        <v>257107</v>
      </c>
      <c r="BB53" s="66">
        <v>102</v>
      </c>
      <c r="BC53" s="40">
        <v>12080</v>
      </c>
      <c r="BD53" s="40">
        <f t="shared" si="32"/>
        <v>1691.2</v>
      </c>
      <c r="BE53" s="453"/>
      <c r="BF53" s="453"/>
    </row>
    <row r="54" spans="1:58" ht="15" customHeight="1" x14ac:dyDescent="0.25">
      <c r="A54" s="73" t="s">
        <v>1007</v>
      </c>
      <c r="B54" s="72" t="s">
        <v>344</v>
      </c>
      <c r="C54" s="74">
        <v>140</v>
      </c>
      <c r="D54" s="71">
        <v>1200</v>
      </c>
      <c r="E54" s="71">
        <v>600</v>
      </c>
      <c r="F54" s="70" t="str">
        <f t="shared" si="35"/>
        <v>1200x600x140</v>
      </c>
      <c r="G54" s="415" t="s">
        <v>371</v>
      </c>
      <c r="H54" s="420" t="s">
        <v>886</v>
      </c>
      <c r="I54" s="67" t="s">
        <v>1</v>
      </c>
      <c r="J54" s="65"/>
      <c r="K54" s="64" t="str">
        <f>$AE54</f>
        <v>C</v>
      </c>
      <c r="L54" s="64" t="str">
        <f>$AE54</f>
        <v>C</v>
      </c>
      <c r="M54" s="63"/>
      <c r="N54" s="62">
        <v>2</v>
      </c>
      <c r="O54" s="55">
        <f t="shared" si="36"/>
        <v>1.44</v>
      </c>
      <c r="P54" s="54">
        <f t="shared" si="37"/>
        <v>0.2016</v>
      </c>
      <c r="Q54" s="53">
        <f t="shared" si="38"/>
        <v>19.555199999999999</v>
      </c>
      <c r="R54" s="157"/>
      <c r="S54" s="59"/>
      <c r="T54" s="156"/>
      <c r="U54" s="154"/>
      <c r="V54" s="155"/>
      <c r="W54" s="154"/>
      <c r="X54" s="154"/>
      <c r="Y54" s="153"/>
      <c r="Z54" s="57">
        <v>396</v>
      </c>
      <c r="AA54" s="56" t="s">
        <v>3</v>
      </c>
      <c r="AB54" s="55">
        <f t="shared" si="39"/>
        <v>570.24</v>
      </c>
      <c r="AC54" s="54">
        <f t="shared" si="40"/>
        <v>79.833600000000004</v>
      </c>
      <c r="AD54" s="53">
        <f t="shared" si="41"/>
        <v>7743.8591999999999</v>
      </c>
      <c r="AE54" s="408" t="s">
        <v>134</v>
      </c>
      <c r="AF54" s="51">
        <f t="shared" si="30"/>
        <v>461</v>
      </c>
      <c r="AG54" s="50" t="s">
        <v>1</v>
      </c>
      <c r="AH54" s="49">
        <f t="shared" si="42"/>
        <v>663.84</v>
      </c>
      <c r="AI54" s="48">
        <f t="shared" si="43"/>
        <v>92.937600000000003</v>
      </c>
      <c r="AJ54" s="47">
        <f t="shared" si="44"/>
        <v>9014.9472000000005</v>
      </c>
      <c r="AK54" s="46" t="s">
        <v>370</v>
      </c>
      <c r="AL54" s="45"/>
      <c r="AM54" s="44">
        <f t="shared" si="28"/>
        <v>1691.2</v>
      </c>
      <c r="AN54" s="43">
        <f t="shared" si="45"/>
        <v>2029.44</v>
      </c>
      <c r="AO54" s="42">
        <f t="shared" si="31"/>
        <v>12080</v>
      </c>
      <c r="AP54" s="41">
        <f t="shared" si="46"/>
        <v>14496</v>
      </c>
      <c r="AQ54" s="435"/>
      <c r="AR54" s="435"/>
      <c r="AS54" s="435"/>
      <c r="AT54" s="435"/>
      <c r="AU54" s="435"/>
      <c r="AV54" s="435"/>
      <c r="AW54" s="435"/>
      <c r="AX54" s="435"/>
      <c r="AY54" s="108"/>
      <c r="AZ54" s="458"/>
      <c r="BA54" s="66" t="str">
        <f t="shared" si="33"/>
        <v>259290</v>
      </c>
      <c r="BB54" s="66">
        <v>97</v>
      </c>
      <c r="BC54" s="40">
        <v>12080</v>
      </c>
      <c r="BD54" s="40">
        <f t="shared" si="32"/>
        <v>1691.2</v>
      </c>
      <c r="BE54" s="453"/>
      <c r="BF54" s="453"/>
    </row>
    <row r="55" spans="1:58" ht="15" customHeight="1" x14ac:dyDescent="0.25">
      <c r="A55" s="73" t="s">
        <v>1007</v>
      </c>
      <c r="B55" s="72" t="s">
        <v>344</v>
      </c>
      <c r="C55" s="74">
        <v>140</v>
      </c>
      <c r="D55" s="74">
        <v>1200</v>
      </c>
      <c r="E55" s="74">
        <v>600</v>
      </c>
      <c r="F55" s="72" t="str">
        <f t="shared" si="35"/>
        <v>1200x600x140</v>
      </c>
      <c r="G55" s="415" t="s">
        <v>966</v>
      </c>
      <c r="H55" s="420" t="s">
        <v>1196</v>
      </c>
      <c r="I55" s="67" t="s">
        <v>109</v>
      </c>
      <c r="J55" s="65"/>
      <c r="K55" s="64" t="str">
        <f>$AE55</f>
        <v>B</v>
      </c>
      <c r="L55" s="64" t="str">
        <f>$AE55</f>
        <v>B</v>
      </c>
      <c r="M55" s="63"/>
      <c r="N55" s="62">
        <v>2</v>
      </c>
      <c r="O55" s="55">
        <f t="shared" si="36"/>
        <v>1.44</v>
      </c>
      <c r="P55" s="54">
        <f t="shared" si="37"/>
        <v>0.2016</v>
      </c>
      <c r="Q55" s="53">
        <f t="shared" si="38"/>
        <v>19.555199999999999</v>
      </c>
      <c r="R55" s="57">
        <v>32</v>
      </c>
      <c r="S55" s="59">
        <v>4</v>
      </c>
      <c r="T55" s="162">
        <f>R55*N55</f>
        <v>64</v>
      </c>
      <c r="U55" s="55">
        <f>O55*R55</f>
        <v>46.08</v>
      </c>
      <c r="V55" s="54">
        <f>P55*R55</f>
        <v>6.4512</v>
      </c>
      <c r="W55" s="55">
        <f>BB55*V55</f>
        <v>625.76639999999998</v>
      </c>
      <c r="X55" s="55" t="s">
        <v>139</v>
      </c>
      <c r="Y55" s="58">
        <f>R55/S55*N55*C55+140</f>
        <v>2380</v>
      </c>
      <c r="Z55" s="150">
        <f>AA55*R55</f>
        <v>352</v>
      </c>
      <c r="AA55" s="59">
        <v>11</v>
      </c>
      <c r="AB55" s="55">
        <f t="shared" si="39"/>
        <v>506.88</v>
      </c>
      <c r="AC55" s="54">
        <f t="shared" si="40"/>
        <v>70.963200000000001</v>
      </c>
      <c r="AD55" s="53">
        <f t="shared" si="41"/>
        <v>6883.4303999999993</v>
      </c>
      <c r="AE55" s="394" t="s">
        <v>169</v>
      </c>
      <c r="AF55" s="51">
        <f t="shared" si="30"/>
        <v>10</v>
      </c>
      <c r="AG55" s="160" t="s">
        <v>137</v>
      </c>
      <c r="AH55" s="49">
        <f t="shared" si="42"/>
        <v>460.79999999999995</v>
      </c>
      <c r="AI55" s="48">
        <f t="shared" si="43"/>
        <v>64.512</v>
      </c>
      <c r="AJ55" s="47">
        <f t="shared" si="44"/>
        <v>6257.6639999999998</v>
      </c>
      <c r="AK55" s="46" t="s">
        <v>370</v>
      </c>
      <c r="AL55" s="320" t="s">
        <v>968</v>
      </c>
      <c r="AM55" s="44">
        <f t="shared" si="28"/>
        <v>1691.2</v>
      </c>
      <c r="AN55" s="43">
        <f t="shared" si="45"/>
        <v>2029.44</v>
      </c>
      <c r="AO55" s="42">
        <f t="shared" si="31"/>
        <v>12080</v>
      </c>
      <c r="AP55" s="41">
        <f t="shared" si="46"/>
        <v>14496</v>
      </c>
      <c r="AQ55" s="435"/>
      <c r="AR55" s="435"/>
      <c r="AS55" s="435"/>
      <c r="AT55" s="435"/>
      <c r="AU55" s="435"/>
      <c r="AV55" s="435"/>
      <c r="AW55" s="435"/>
      <c r="AX55" s="435"/>
      <c r="AY55" s="108"/>
      <c r="AZ55" s="458"/>
      <c r="BA55" s="66" t="str">
        <f t="shared" si="33"/>
        <v>276847</v>
      </c>
      <c r="BB55" s="66">
        <v>97</v>
      </c>
      <c r="BC55" s="40">
        <v>12080</v>
      </c>
      <c r="BD55" s="40">
        <f t="shared" si="32"/>
        <v>1691.2</v>
      </c>
      <c r="BE55" s="453"/>
      <c r="BF55" s="453"/>
    </row>
    <row r="56" spans="1:58" ht="15" customHeight="1" x14ac:dyDescent="0.25">
      <c r="A56" s="73" t="s">
        <v>1007</v>
      </c>
      <c r="B56" s="72" t="s">
        <v>344</v>
      </c>
      <c r="C56" s="71">
        <v>150</v>
      </c>
      <c r="D56" s="71">
        <v>1000</v>
      </c>
      <c r="E56" s="71">
        <v>600</v>
      </c>
      <c r="F56" s="70" t="str">
        <f t="shared" si="35"/>
        <v>1000x600x150</v>
      </c>
      <c r="G56" s="415" t="s">
        <v>369</v>
      </c>
      <c r="H56" s="420" t="s">
        <v>368</v>
      </c>
      <c r="I56" s="67" t="s">
        <v>1</v>
      </c>
      <c r="J56" s="65" t="str">
        <f>$AE56</f>
        <v>A</v>
      </c>
      <c r="K56" s="64"/>
      <c r="L56" s="64"/>
      <c r="M56" s="63"/>
      <c r="N56" s="62">
        <v>2</v>
      </c>
      <c r="O56" s="55">
        <f t="shared" si="36"/>
        <v>1.2</v>
      </c>
      <c r="P56" s="54">
        <f t="shared" si="37"/>
        <v>0.18</v>
      </c>
      <c r="Q56" s="53">
        <f t="shared" si="38"/>
        <v>18.18</v>
      </c>
      <c r="R56" s="157"/>
      <c r="S56" s="59"/>
      <c r="T56" s="156"/>
      <c r="U56" s="154"/>
      <c r="V56" s="155"/>
      <c r="W56" s="154"/>
      <c r="X56" s="154"/>
      <c r="Y56" s="153"/>
      <c r="Z56" s="57">
        <v>416</v>
      </c>
      <c r="AA56" s="56" t="s">
        <v>3</v>
      </c>
      <c r="AB56" s="55">
        <f t="shared" si="39"/>
        <v>499.2</v>
      </c>
      <c r="AC56" s="54">
        <f t="shared" si="40"/>
        <v>74.88</v>
      </c>
      <c r="AD56" s="53">
        <f t="shared" si="41"/>
        <v>7562.88</v>
      </c>
      <c r="AE56" s="52" t="s">
        <v>2</v>
      </c>
      <c r="AF56" s="51">
        <f t="shared" si="30"/>
        <v>1</v>
      </c>
      <c r="AG56" s="50" t="s">
        <v>1</v>
      </c>
      <c r="AH56" s="49">
        <f t="shared" si="42"/>
        <v>1.2</v>
      </c>
      <c r="AI56" s="48">
        <f t="shared" si="43"/>
        <v>0.18</v>
      </c>
      <c r="AJ56" s="47">
        <f t="shared" si="44"/>
        <v>18.18</v>
      </c>
      <c r="AK56" s="46" t="s">
        <v>365</v>
      </c>
      <c r="AL56" s="45"/>
      <c r="AM56" s="44">
        <f t="shared" si="28"/>
        <v>1786.5</v>
      </c>
      <c r="AN56" s="43">
        <f t="shared" si="45"/>
        <v>2143.8000000000002</v>
      </c>
      <c r="AO56" s="42">
        <f t="shared" si="31"/>
        <v>11910</v>
      </c>
      <c r="AP56" s="41">
        <f t="shared" si="46"/>
        <v>14292</v>
      </c>
      <c r="AQ56" s="435"/>
      <c r="AR56" s="435"/>
      <c r="AS56" s="435"/>
      <c r="AT56" s="435"/>
      <c r="AU56" s="435"/>
      <c r="AV56" s="435"/>
      <c r="AW56" s="435"/>
      <c r="AX56" s="435"/>
      <c r="AY56" s="108"/>
      <c r="AZ56" s="458"/>
      <c r="BA56" s="66" t="str">
        <f t="shared" si="33"/>
        <v>242297</v>
      </c>
      <c r="BB56" s="66">
        <v>101</v>
      </c>
      <c r="BC56" s="40">
        <v>11910</v>
      </c>
      <c r="BD56" s="40">
        <f t="shared" si="32"/>
        <v>1786.5</v>
      </c>
      <c r="BE56" s="453"/>
      <c r="BF56" s="453"/>
    </row>
    <row r="57" spans="1:58" ht="15" customHeight="1" x14ac:dyDescent="0.25">
      <c r="A57" s="73" t="s">
        <v>1007</v>
      </c>
      <c r="B57" s="72" t="s">
        <v>344</v>
      </c>
      <c r="C57" s="74">
        <v>150</v>
      </c>
      <c r="D57" s="74">
        <v>1000</v>
      </c>
      <c r="E57" s="74">
        <v>600</v>
      </c>
      <c r="F57" s="72" t="str">
        <f t="shared" si="35"/>
        <v>1000x600x150</v>
      </c>
      <c r="G57" s="415" t="s">
        <v>367</v>
      </c>
      <c r="H57" s="420" t="s">
        <v>366</v>
      </c>
      <c r="I57" s="67" t="s">
        <v>109</v>
      </c>
      <c r="J57" s="65" t="str">
        <f>$AE57</f>
        <v>C</v>
      </c>
      <c r="K57" s="64"/>
      <c r="L57" s="64"/>
      <c r="M57" s="63"/>
      <c r="N57" s="62">
        <v>2</v>
      </c>
      <c r="O57" s="55">
        <f t="shared" si="36"/>
        <v>1.2</v>
      </c>
      <c r="P57" s="54">
        <f t="shared" si="37"/>
        <v>0.18</v>
      </c>
      <c r="Q57" s="53">
        <f t="shared" si="38"/>
        <v>18.18</v>
      </c>
      <c r="R57" s="57">
        <v>32</v>
      </c>
      <c r="S57" s="59">
        <v>4</v>
      </c>
      <c r="T57" s="162">
        <f>R57*N57</f>
        <v>64</v>
      </c>
      <c r="U57" s="55">
        <f>O57*R57</f>
        <v>38.4</v>
      </c>
      <c r="V57" s="54">
        <f>P57*R57</f>
        <v>5.76</v>
      </c>
      <c r="W57" s="55">
        <f>BB57*V57</f>
        <v>581.76</v>
      </c>
      <c r="X57" s="55" t="s">
        <v>164</v>
      </c>
      <c r="Y57" s="165">
        <f>R57/S57*N57*C57+140</f>
        <v>2540</v>
      </c>
      <c r="Z57" s="150">
        <f>AA57*R57</f>
        <v>416</v>
      </c>
      <c r="AA57" s="59">
        <v>13</v>
      </c>
      <c r="AB57" s="55">
        <f t="shared" si="39"/>
        <v>499.2</v>
      </c>
      <c r="AC57" s="54">
        <f t="shared" si="40"/>
        <v>74.88</v>
      </c>
      <c r="AD57" s="53">
        <f t="shared" si="41"/>
        <v>7562.88</v>
      </c>
      <c r="AE57" s="149" t="s">
        <v>134</v>
      </c>
      <c r="AF57" s="51">
        <f t="shared" si="30"/>
        <v>16</v>
      </c>
      <c r="AG57" s="160" t="s">
        <v>137</v>
      </c>
      <c r="AH57" s="49">
        <f t="shared" si="42"/>
        <v>614.4</v>
      </c>
      <c r="AI57" s="48">
        <f t="shared" si="43"/>
        <v>92.16</v>
      </c>
      <c r="AJ57" s="47">
        <f t="shared" si="44"/>
        <v>9308.16</v>
      </c>
      <c r="AK57" s="46" t="s">
        <v>365</v>
      </c>
      <c r="AL57" s="45" t="s">
        <v>364</v>
      </c>
      <c r="AM57" s="44">
        <f t="shared" si="28"/>
        <v>1786.5</v>
      </c>
      <c r="AN57" s="43">
        <f t="shared" si="45"/>
        <v>2143.8000000000002</v>
      </c>
      <c r="AO57" s="42">
        <f t="shared" si="31"/>
        <v>11910</v>
      </c>
      <c r="AP57" s="41">
        <f t="shared" si="46"/>
        <v>14292</v>
      </c>
      <c r="AQ57" s="435"/>
      <c r="AR57" s="435"/>
      <c r="AS57" s="435"/>
      <c r="AT57" s="435"/>
      <c r="AU57" s="435"/>
      <c r="AV57" s="435"/>
      <c r="AW57" s="435"/>
      <c r="AX57" s="435"/>
      <c r="AY57" s="108"/>
      <c r="AZ57" s="458"/>
      <c r="BA57" s="66" t="str">
        <f t="shared" si="33"/>
        <v>256978</v>
      </c>
      <c r="BB57" s="66">
        <v>101</v>
      </c>
      <c r="BC57" s="40">
        <v>11910</v>
      </c>
      <c r="BD57" s="40">
        <f t="shared" si="32"/>
        <v>1786.5</v>
      </c>
      <c r="BE57" s="453"/>
      <c r="BF57" s="453"/>
    </row>
    <row r="58" spans="1:58" ht="15" customHeight="1" x14ac:dyDescent="0.25">
      <c r="A58" s="73" t="s">
        <v>1007</v>
      </c>
      <c r="B58" s="72" t="s">
        <v>344</v>
      </c>
      <c r="C58" s="74">
        <v>150</v>
      </c>
      <c r="D58" s="71">
        <v>1200</v>
      </c>
      <c r="E58" s="71">
        <v>600</v>
      </c>
      <c r="F58" s="70" t="str">
        <f t="shared" si="35"/>
        <v>1200x600x150</v>
      </c>
      <c r="G58" s="415" t="s">
        <v>363</v>
      </c>
      <c r="H58" s="420" t="s">
        <v>887</v>
      </c>
      <c r="I58" s="67" t="s">
        <v>1</v>
      </c>
      <c r="J58" s="65"/>
      <c r="K58" s="64" t="str">
        <f>$AE58</f>
        <v>A</v>
      </c>
      <c r="L58" s="64" t="str">
        <f>$AE58</f>
        <v>A</v>
      </c>
      <c r="M58" s="63"/>
      <c r="N58" s="62">
        <v>2</v>
      </c>
      <c r="O58" s="55">
        <f t="shared" si="36"/>
        <v>1.44</v>
      </c>
      <c r="P58" s="54">
        <f t="shared" si="37"/>
        <v>0.216</v>
      </c>
      <c r="Q58" s="53">
        <f t="shared" si="38"/>
        <v>20.736000000000001</v>
      </c>
      <c r="R58" s="157"/>
      <c r="S58" s="59"/>
      <c r="T58" s="156"/>
      <c r="U58" s="154"/>
      <c r="V58" s="155"/>
      <c r="W58" s="154"/>
      <c r="X58" s="154"/>
      <c r="Y58" s="153"/>
      <c r="Z58" s="57">
        <v>352</v>
      </c>
      <c r="AA58" s="56" t="s">
        <v>3</v>
      </c>
      <c r="AB58" s="55">
        <f t="shared" si="39"/>
        <v>506.88</v>
      </c>
      <c r="AC58" s="54">
        <f t="shared" si="40"/>
        <v>76.031999999999996</v>
      </c>
      <c r="AD58" s="53">
        <f t="shared" si="41"/>
        <v>7299.0720000000001</v>
      </c>
      <c r="AE58" s="52" t="s">
        <v>2</v>
      </c>
      <c r="AF58" s="51">
        <f t="shared" si="30"/>
        <v>1</v>
      </c>
      <c r="AG58" s="50" t="s">
        <v>1</v>
      </c>
      <c r="AH58" s="49">
        <f t="shared" si="42"/>
        <v>1.44</v>
      </c>
      <c r="AI58" s="48">
        <f t="shared" si="43"/>
        <v>0.216</v>
      </c>
      <c r="AJ58" s="47">
        <f t="shared" si="44"/>
        <v>20.736000000000001</v>
      </c>
      <c r="AK58" s="46" t="s">
        <v>361</v>
      </c>
      <c r="AL58" s="45"/>
      <c r="AM58" s="44">
        <f t="shared" si="28"/>
        <v>1786.5</v>
      </c>
      <c r="AN58" s="43">
        <f t="shared" si="45"/>
        <v>2143.8000000000002</v>
      </c>
      <c r="AO58" s="42">
        <f t="shared" si="31"/>
        <v>11910</v>
      </c>
      <c r="AP58" s="41">
        <f t="shared" si="46"/>
        <v>14292</v>
      </c>
      <c r="AQ58" s="435"/>
      <c r="AR58" s="435"/>
      <c r="AS58" s="435"/>
      <c r="AT58" s="435"/>
      <c r="AU58" s="435"/>
      <c r="AV58" s="435"/>
      <c r="AW58" s="435"/>
      <c r="AX58" s="435"/>
      <c r="AY58" s="108"/>
      <c r="AZ58" s="458"/>
      <c r="BA58" s="66" t="str">
        <f t="shared" si="33"/>
        <v>259291</v>
      </c>
      <c r="BB58" s="66">
        <v>96</v>
      </c>
      <c r="BC58" s="40">
        <v>11910</v>
      </c>
      <c r="BD58" s="40">
        <f t="shared" si="32"/>
        <v>1786.5</v>
      </c>
      <c r="BE58" s="453"/>
      <c r="BF58" s="453"/>
    </row>
    <row r="59" spans="1:58" ht="15" customHeight="1" x14ac:dyDescent="0.25">
      <c r="A59" s="73" t="s">
        <v>1007</v>
      </c>
      <c r="B59" s="72" t="s">
        <v>344</v>
      </c>
      <c r="C59" s="74">
        <v>150</v>
      </c>
      <c r="D59" s="74">
        <v>1200</v>
      </c>
      <c r="E59" s="74">
        <v>600</v>
      </c>
      <c r="F59" s="72" t="str">
        <f t="shared" si="35"/>
        <v>1200x600x150</v>
      </c>
      <c r="G59" s="415" t="s">
        <v>362</v>
      </c>
      <c r="H59" s="420" t="s">
        <v>888</v>
      </c>
      <c r="I59" s="67" t="s">
        <v>109</v>
      </c>
      <c r="J59" s="65"/>
      <c r="K59" s="64" t="str">
        <f>$AE59</f>
        <v>A</v>
      </c>
      <c r="L59" s="64" t="str">
        <f>$AE59</f>
        <v>A</v>
      </c>
      <c r="M59" s="63"/>
      <c r="N59" s="62">
        <v>2</v>
      </c>
      <c r="O59" s="55">
        <f t="shared" si="36"/>
        <v>1.44</v>
      </c>
      <c r="P59" s="54">
        <f t="shared" si="37"/>
        <v>0.216</v>
      </c>
      <c r="Q59" s="53">
        <f t="shared" si="38"/>
        <v>20.736000000000001</v>
      </c>
      <c r="R59" s="57">
        <v>32</v>
      </c>
      <c r="S59" s="59">
        <v>4</v>
      </c>
      <c r="T59" s="162">
        <f>R59*N59</f>
        <v>64</v>
      </c>
      <c r="U59" s="55">
        <f>O59*R59</f>
        <v>46.08</v>
      </c>
      <c r="V59" s="54">
        <f>P59*R59</f>
        <v>6.9119999999999999</v>
      </c>
      <c r="W59" s="55">
        <f>BB59*V59</f>
        <v>663.55200000000002</v>
      </c>
      <c r="X59" s="55" t="s">
        <v>139</v>
      </c>
      <c r="Y59" s="58">
        <f>R59/S59*N59*C59+140</f>
        <v>2540</v>
      </c>
      <c r="Z59" s="150">
        <f>AA59*R59</f>
        <v>352</v>
      </c>
      <c r="AA59" s="59">
        <v>11</v>
      </c>
      <c r="AB59" s="55">
        <f t="shared" si="39"/>
        <v>506.88</v>
      </c>
      <c r="AC59" s="54">
        <f t="shared" si="40"/>
        <v>76.031999999999996</v>
      </c>
      <c r="AD59" s="53">
        <f t="shared" si="41"/>
        <v>7299.0720000000001</v>
      </c>
      <c r="AE59" s="52" t="s">
        <v>2</v>
      </c>
      <c r="AF59" s="51">
        <f t="shared" si="30"/>
        <v>1</v>
      </c>
      <c r="AG59" s="160" t="s">
        <v>137</v>
      </c>
      <c r="AH59" s="49">
        <f t="shared" si="42"/>
        <v>46.08</v>
      </c>
      <c r="AI59" s="48">
        <f t="shared" si="43"/>
        <v>6.9119999999999999</v>
      </c>
      <c r="AJ59" s="47">
        <f t="shared" si="44"/>
        <v>663.55200000000002</v>
      </c>
      <c r="AK59" s="46" t="s">
        <v>361</v>
      </c>
      <c r="AL59" s="45" t="s">
        <v>360</v>
      </c>
      <c r="AM59" s="44">
        <f t="shared" si="28"/>
        <v>1786.5</v>
      </c>
      <c r="AN59" s="43">
        <f t="shared" si="45"/>
        <v>2143.8000000000002</v>
      </c>
      <c r="AO59" s="42">
        <f t="shared" si="31"/>
        <v>11910</v>
      </c>
      <c r="AP59" s="41">
        <f t="shared" si="46"/>
        <v>14292</v>
      </c>
      <c r="AQ59" s="435"/>
      <c r="AR59" s="435"/>
      <c r="AS59" s="435"/>
      <c r="AT59" s="435"/>
      <c r="AU59" s="435"/>
      <c r="AV59" s="435"/>
      <c r="AW59" s="435"/>
      <c r="AX59" s="435"/>
      <c r="AY59" s="108"/>
      <c r="AZ59" s="458"/>
      <c r="BA59" s="66" t="str">
        <f t="shared" si="33"/>
        <v>264200</v>
      </c>
      <c r="BB59" s="66">
        <v>96</v>
      </c>
      <c r="BC59" s="40">
        <v>11910</v>
      </c>
      <c r="BD59" s="40">
        <f t="shared" si="32"/>
        <v>1786.5</v>
      </c>
      <c r="BE59" s="453"/>
      <c r="BF59" s="453"/>
    </row>
    <row r="60" spans="1:58" ht="15" customHeight="1" x14ac:dyDescent="0.25">
      <c r="A60" s="73" t="s">
        <v>1007</v>
      </c>
      <c r="B60" s="72" t="s">
        <v>344</v>
      </c>
      <c r="C60" s="71">
        <v>160</v>
      </c>
      <c r="D60" s="71">
        <v>1000</v>
      </c>
      <c r="E60" s="71">
        <v>600</v>
      </c>
      <c r="F60" s="70" t="str">
        <f t="shared" si="35"/>
        <v>1000x600x160</v>
      </c>
      <c r="G60" s="415" t="s">
        <v>359</v>
      </c>
      <c r="H60" s="420" t="s">
        <v>358</v>
      </c>
      <c r="I60" s="67" t="s">
        <v>1</v>
      </c>
      <c r="J60" s="65" t="str">
        <f>$AE60</f>
        <v>C</v>
      </c>
      <c r="K60" s="64"/>
      <c r="L60" s="64"/>
      <c r="M60" s="63"/>
      <c r="N60" s="62">
        <v>2</v>
      </c>
      <c r="O60" s="55">
        <f t="shared" si="36"/>
        <v>1.2</v>
      </c>
      <c r="P60" s="54">
        <f t="shared" si="37"/>
        <v>0.192</v>
      </c>
      <c r="Q60" s="53">
        <f t="shared" si="38"/>
        <v>19.391999999999999</v>
      </c>
      <c r="R60" s="157"/>
      <c r="S60" s="59"/>
      <c r="T60" s="156"/>
      <c r="U60" s="154"/>
      <c r="V60" s="155"/>
      <c r="W60" s="154"/>
      <c r="X60" s="154"/>
      <c r="Y60" s="153"/>
      <c r="Z60" s="57">
        <v>416</v>
      </c>
      <c r="AA60" s="56" t="s">
        <v>3</v>
      </c>
      <c r="AB60" s="55">
        <f t="shared" si="39"/>
        <v>499.2</v>
      </c>
      <c r="AC60" s="54">
        <f t="shared" si="40"/>
        <v>79.872</v>
      </c>
      <c r="AD60" s="53">
        <f t="shared" si="41"/>
        <v>8067.0720000000001</v>
      </c>
      <c r="AE60" s="149" t="s">
        <v>134</v>
      </c>
      <c r="AF60" s="51">
        <f t="shared" si="30"/>
        <v>465</v>
      </c>
      <c r="AG60" s="50" t="s">
        <v>1</v>
      </c>
      <c r="AH60" s="49">
        <f t="shared" si="42"/>
        <v>558</v>
      </c>
      <c r="AI60" s="48">
        <f t="shared" si="43"/>
        <v>89.28</v>
      </c>
      <c r="AJ60" s="47">
        <f t="shared" si="44"/>
        <v>9017.2800000000007</v>
      </c>
      <c r="AK60" s="46" t="s">
        <v>357</v>
      </c>
      <c r="AL60" s="45"/>
      <c r="AM60" s="44">
        <f t="shared" si="28"/>
        <v>1880</v>
      </c>
      <c r="AN60" s="43">
        <f t="shared" si="45"/>
        <v>2256</v>
      </c>
      <c r="AO60" s="42">
        <f t="shared" si="31"/>
        <v>11750</v>
      </c>
      <c r="AP60" s="41">
        <f t="shared" si="46"/>
        <v>14100</v>
      </c>
      <c r="AQ60" s="435"/>
      <c r="AR60" s="435"/>
      <c r="AS60" s="435"/>
      <c r="AT60" s="435"/>
      <c r="AU60" s="435"/>
      <c r="AV60" s="435"/>
      <c r="AW60" s="435"/>
      <c r="AX60" s="435"/>
      <c r="AY60" s="108"/>
      <c r="AZ60" s="458"/>
      <c r="BA60" s="66" t="str">
        <f t="shared" si="33"/>
        <v>242779</v>
      </c>
      <c r="BB60" s="66">
        <v>101</v>
      </c>
      <c r="BC60" s="40">
        <v>11750</v>
      </c>
      <c r="BD60" s="40">
        <f t="shared" si="32"/>
        <v>1880</v>
      </c>
      <c r="BE60" s="453"/>
      <c r="BF60" s="453"/>
    </row>
    <row r="61" spans="1:58" ht="15" customHeight="1" x14ac:dyDescent="0.25">
      <c r="A61" s="73" t="s">
        <v>1007</v>
      </c>
      <c r="B61" s="72" t="s">
        <v>344</v>
      </c>
      <c r="C61" s="74">
        <v>160</v>
      </c>
      <c r="D61" s="71">
        <v>1200</v>
      </c>
      <c r="E61" s="71">
        <v>600</v>
      </c>
      <c r="F61" s="70" t="str">
        <f t="shared" si="35"/>
        <v>1200x600x160</v>
      </c>
      <c r="G61" s="415" t="s">
        <v>356</v>
      </c>
      <c r="H61" s="420" t="s">
        <v>889</v>
      </c>
      <c r="I61" s="67" t="s">
        <v>1</v>
      </c>
      <c r="J61" s="65"/>
      <c r="K61" s="64" t="str">
        <f>$AE61</f>
        <v>C</v>
      </c>
      <c r="L61" s="64" t="str">
        <f>$AE61</f>
        <v>C</v>
      </c>
      <c r="M61" s="63"/>
      <c r="N61" s="62">
        <v>2</v>
      </c>
      <c r="O61" s="55">
        <f t="shared" si="36"/>
        <v>1.44</v>
      </c>
      <c r="P61" s="54">
        <f t="shared" si="37"/>
        <v>0.23039999999999997</v>
      </c>
      <c r="Q61" s="53">
        <f t="shared" si="38"/>
        <v>21.887999999999998</v>
      </c>
      <c r="R61" s="157"/>
      <c r="S61" s="59"/>
      <c r="T61" s="156"/>
      <c r="U61" s="154"/>
      <c r="V61" s="155"/>
      <c r="W61" s="154"/>
      <c r="X61" s="154"/>
      <c r="Y61" s="153"/>
      <c r="Z61" s="57">
        <v>352</v>
      </c>
      <c r="AA61" s="56" t="s">
        <v>3</v>
      </c>
      <c r="AB61" s="55">
        <f t="shared" si="39"/>
        <v>506.88</v>
      </c>
      <c r="AC61" s="54">
        <f t="shared" si="40"/>
        <v>81.100799999999992</v>
      </c>
      <c r="AD61" s="53">
        <f t="shared" si="41"/>
        <v>7704.5759999999991</v>
      </c>
      <c r="AE61" s="149" t="s">
        <v>134</v>
      </c>
      <c r="AF61" s="51">
        <f t="shared" si="30"/>
        <v>412</v>
      </c>
      <c r="AG61" s="50" t="s">
        <v>1</v>
      </c>
      <c r="AH61" s="49">
        <f t="shared" si="42"/>
        <v>593.28</v>
      </c>
      <c r="AI61" s="48">
        <f t="shared" si="43"/>
        <v>94.924799999999991</v>
      </c>
      <c r="AJ61" s="47">
        <f t="shared" si="44"/>
        <v>9017.8559999999998</v>
      </c>
      <c r="AK61" s="46" t="s">
        <v>355</v>
      </c>
      <c r="AL61" s="45"/>
      <c r="AM61" s="44">
        <f t="shared" si="28"/>
        <v>1880</v>
      </c>
      <c r="AN61" s="43">
        <f t="shared" si="45"/>
        <v>2256</v>
      </c>
      <c r="AO61" s="42">
        <f t="shared" si="31"/>
        <v>11750</v>
      </c>
      <c r="AP61" s="41">
        <f t="shared" si="46"/>
        <v>14100</v>
      </c>
      <c r="AQ61" s="435"/>
      <c r="AR61" s="435"/>
      <c r="AS61" s="435"/>
      <c r="AT61" s="435"/>
      <c r="AU61" s="435"/>
      <c r="AV61" s="435"/>
      <c r="AW61" s="435"/>
      <c r="AX61" s="435"/>
      <c r="AY61" s="108"/>
      <c r="AZ61" s="458"/>
      <c r="BA61" s="66" t="str">
        <f t="shared" si="33"/>
        <v>259296</v>
      </c>
      <c r="BB61" s="66">
        <v>95</v>
      </c>
      <c r="BC61" s="40">
        <v>11750</v>
      </c>
      <c r="BD61" s="40">
        <f t="shared" si="32"/>
        <v>1880</v>
      </c>
      <c r="BE61" s="453"/>
      <c r="BF61" s="453"/>
    </row>
    <row r="62" spans="1:58" ht="15" customHeight="1" x14ac:dyDescent="0.25">
      <c r="A62" s="73" t="s">
        <v>1007</v>
      </c>
      <c r="B62" s="72" t="s">
        <v>344</v>
      </c>
      <c r="C62" s="71">
        <v>180</v>
      </c>
      <c r="D62" s="71">
        <v>1000</v>
      </c>
      <c r="E62" s="71">
        <v>600</v>
      </c>
      <c r="F62" s="70" t="str">
        <f t="shared" si="35"/>
        <v>1000x600x180</v>
      </c>
      <c r="G62" s="415" t="s">
        <v>354</v>
      </c>
      <c r="H62" s="420" t="s">
        <v>353</v>
      </c>
      <c r="I62" s="67" t="s">
        <v>1</v>
      </c>
      <c r="J62" s="65" t="str">
        <f>$AE62</f>
        <v>C</v>
      </c>
      <c r="K62" s="64"/>
      <c r="L62" s="64"/>
      <c r="M62" s="63"/>
      <c r="N62" s="62">
        <v>2</v>
      </c>
      <c r="O62" s="55">
        <f t="shared" si="36"/>
        <v>1.2</v>
      </c>
      <c r="P62" s="54">
        <f t="shared" si="37"/>
        <v>0.216</v>
      </c>
      <c r="Q62" s="53">
        <f t="shared" si="38"/>
        <v>21.6</v>
      </c>
      <c r="R62" s="157"/>
      <c r="S62" s="59"/>
      <c r="T62" s="156"/>
      <c r="U62" s="154"/>
      <c r="V62" s="155"/>
      <c r="W62" s="154"/>
      <c r="X62" s="154"/>
      <c r="Y62" s="153"/>
      <c r="Z62" s="57">
        <v>364</v>
      </c>
      <c r="AA62" s="56" t="s">
        <v>3</v>
      </c>
      <c r="AB62" s="55">
        <f t="shared" si="39"/>
        <v>436.8</v>
      </c>
      <c r="AC62" s="54">
        <f t="shared" si="40"/>
        <v>78.623999999999995</v>
      </c>
      <c r="AD62" s="53">
        <f t="shared" si="41"/>
        <v>7862.4000000000005</v>
      </c>
      <c r="AE62" s="149" t="s">
        <v>134</v>
      </c>
      <c r="AF62" s="51">
        <f t="shared" si="30"/>
        <v>417</v>
      </c>
      <c r="AG62" s="50" t="s">
        <v>1</v>
      </c>
      <c r="AH62" s="49">
        <f t="shared" si="42"/>
        <v>500.4</v>
      </c>
      <c r="AI62" s="48">
        <f t="shared" si="43"/>
        <v>90.072000000000003</v>
      </c>
      <c r="AJ62" s="47">
        <f t="shared" si="44"/>
        <v>9007.2000000000007</v>
      </c>
      <c r="AK62" s="46" t="s">
        <v>352</v>
      </c>
      <c r="AL62" s="45"/>
      <c r="AM62" s="44">
        <f t="shared" si="28"/>
        <v>2059.1999999999998</v>
      </c>
      <c r="AN62" s="43">
        <f t="shared" si="45"/>
        <v>2471.04</v>
      </c>
      <c r="AO62" s="42">
        <f t="shared" si="31"/>
        <v>11440</v>
      </c>
      <c r="AP62" s="41">
        <f t="shared" si="46"/>
        <v>13728</v>
      </c>
      <c r="AQ62" s="435"/>
      <c r="AR62" s="435"/>
      <c r="AS62" s="435"/>
      <c r="AT62" s="435"/>
      <c r="AU62" s="435"/>
      <c r="AV62" s="435"/>
      <c r="AW62" s="435"/>
      <c r="AX62" s="435"/>
      <c r="AY62" s="108"/>
      <c r="AZ62" s="458"/>
      <c r="BA62" s="66" t="str">
        <f t="shared" si="33"/>
        <v>257108</v>
      </c>
      <c r="BB62" s="66">
        <v>100</v>
      </c>
      <c r="BC62" s="40">
        <v>11440</v>
      </c>
      <c r="BD62" s="40">
        <f t="shared" si="32"/>
        <v>2059.1999999999998</v>
      </c>
      <c r="BE62" s="453"/>
      <c r="BF62" s="453"/>
    </row>
    <row r="63" spans="1:58" ht="15" customHeight="1" x14ac:dyDescent="0.25">
      <c r="A63" s="73" t="s">
        <v>1007</v>
      </c>
      <c r="B63" s="72" t="s">
        <v>344</v>
      </c>
      <c r="C63" s="74">
        <v>180</v>
      </c>
      <c r="D63" s="71">
        <v>1200</v>
      </c>
      <c r="E63" s="71">
        <v>600</v>
      </c>
      <c r="F63" s="70" t="str">
        <f t="shared" si="35"/>
        <v>1200x600x180</v>
      </c>
      <c r="G63" s="415" t="s">
        <v>351</v>
      </c>
      <c r="H63" s="420" t="s">
        <v>890</v>
      </c>
      <c r="I63" s="67" t="s">
        <v>1</v>
      </c>
      <c r="J63" s="65"/>
      <c r="K63" s="64" t="str">
        <f>$AE63</f>
        <v>C</v>
      </c>
      <c r="L63" s="64" t="str">
        <f>$AE63</f>
        <v>C</v>
      </c>
      <c r="M63" s="63"/>
      <c r="N63" s="62">
        <v>1</v>
      </c>
      <c r="O63" s="55">
        <f t="shared" si="36"/>
        <v>0.72</v>
      </c>
      <c r="P63" s="54">
        <f t="shared" si="37"/>
        <v>0.12959999999999999</v>
      </c>
      <c r="Q63" s="53">
        <f t="shared" si="38"/>
        <v>12.182399999999999</v>
      </c>
      <c r="R63" s="157"/>
      <c r="S63" s="59"/>
      <c r="T63" s="156"/>
      <c r="U63" s="154"/>
      <c r="V63" s="155"/>
      <c r="W63" s="154"/>
      <c r="X63" s="154"/>
      <c r="Y63" s="153"/>
      <c r="Z63" s="57">
        <v>630</v>
      </c>
      <c r="AA63" s="56" t="s">
        <v>3</v>
      </c>
      <c r="AB63" s="55">
        <f t="shared" si="39"/>
        <v>453.59999999999997</v>
      </c>
      <c r="AC63" s="54">
        <f t="shared" si="40"/>
        <v>81.647999999999996</v>
      </c>
      <c r="AD63" s="53">
        <f t="shared" si="41"/>
        <v>7674.9119999999994</v>
      </c>
      <c r="AE63" s="149" t="s">
        <v>134</v>
      </c>
      <c r="AF63" s="51">
        <f t="shared" si="30"/>
        <v>739</v>
      </c>
      <c r="AG63" s="50" t="s">
        <v>1</v>
      </c>
      <c r="AH63" s="49">
        <f t="shared" si="42"/>
        <v>532.07999999999993</v>
      </c>
      <c r="AI63" s="48">
        <f t="shared" si="43"/>
        <v>95.7744</v>
      </c>
      <c r="AJ63" s="47">
        <f t="shared" si="44"/>
        <v>9002.7935999999991</v>
      </c>
      <c r="AK63" s="46" t="s">
        <v>350</v>
      </c>
      <c r="AL63" s="45"/>
      <c r="AM63" s="44">
        <f t="shared" si="28"/>
        <v>2059.1999999999998</v>
      </c>
      <c r="AN63" s="43">
        <f t="shared" si="45"/>
        <v>2471.04</v>
      </c>
      <c r="AO63" s="42">
        <f t="shared" si="31"/>
        <v>11440</v>
      </c>
      <c r="AP63" s="41">
        <f t="shared" si="46"/>
        <v>13728</v>
      </c>
      <c r="AQ63" s="435"/>
      <c r="AR63" s="435"/>
      <c r="AS63" s="435"/>
      <c r="AT63" s="435"/>
      <c r="AU63" s="435"/>
      <c r="AV63" s="435"/>
      <c r="AW63" s="435"/>
      <c r="AX63" s="435"/>
      <c r="AY63" s="108"/>
      <c r="AZ63" s="458"/>
      <c r="BA63" s="66" t="str">
        <f t="shared" si="33"/>
        <v>259947</v>
      </c>
      <c r="BB63" s="66">
        <v>94</v>
      </c>
      <c r="BC63" s="40">
        <v>11440</v>
      </c>
      <c r="BD63" s="40">
        <f t="shared" si="32"/>
        <v>2059.1999999999998</v>
      </c>
      <c r="BE63" s="453"/>
      <c r="BF63" s="453"/>
    </row>
    <row r="64" spans="1:58" ht="15" customHeight="1" x14ac:dyDescent="0.25">
      <c r="A64" s="73" t="s">
        <v>1007</v>
      </c>
      <c r="B64" s="72" t="s">
        <v>344</v>
      </c>
      <c r="C64" s="71">
        <v>200</v>
      </c>
      <c r="D64" s="71">
        <v>1000</v>
      </c>
      <c r="E64" s="71">
        <v>600</v>
      </c>
      <c r="F64" s="70" t="str">
        <f t="shared" si="35"/>
        <v>1000x600x200</v>
      </c>
      <c r="G64" s="415" t="s">
        <v>349</v>
      </c>
      <c r="H64" s="420" t="s">
        <v>348</v>
      </c>
      <c r="I64" s="67" t="s">
        <v>1</v>
      </c>
      <c r="J64" s="65" t="str">
        <f>$AE64</f>
        <v>B</v>
      </c>
      <c r="K64" s="64"/>
      <c r="L64" s="64"/>
      <c r="M64" s="63"/>
      <c r="N64" s="62">
        <v>1</v>
      </c>
      <c r="O64" s="55">
        <f t="shared" si="36"/>
        <v>0.6</v>
      </c>
      <c r="P64" s="54">
        <f t="shared" si="37"/>
        <v>0.12</v>
      </c>
      <c r="Q64" s="53">
        <f t="shared" si="38"/>
        <v>11.879999999999999</v>
      </c>
      <c r="R64" s="157"/>
      <c r="S64" s="59"/>
      <c r="T64" s="156"/>
      <c r="U64" s="154"/>
      <c r="V64" s="155"/>
      <c r="W64" s="154"/>
      <c r="X64" s="154"/>
      <c r="Y64" s="153"/>
      <c r="Z64" s="57">
        <v>676</v>
      </c>
      <c r="AA64" s="56" t="s">
        <v>3</v>
      </c>
      <c r="AB64" s="55">
        <f t="shared" si="39"/>
        <v>405.59999999999997</v>
      </c>
      <c r="AC64" s="54">
        <f t="shared" si="40"/>
        <v>81.11999999999999</v>
      </c>
      <c r="AD64" s="53">
        <f t="shared" si="41"/>
        <v>8030.8799999999992</v>
      </c>
      <c r="AE64" s="394" t="s">
        <v>169</v>
      </c>
      <c r="AF64" s="51">
        <f t="shared" si="30"/>
        <v>506</v>
      </c>
      <c r="AG64" s="50" t="s">
        <v>1</v>
      </c>
      <c r="AH64" s="49">
        <f t="shared" si="42"/>
        <v>303.59999999999997</v>
      </c>
      <c r="AI64" s="48">
        <f t="shared" si="43"/>
        <v>60.72</v>
      </c>
      <c r="AJ64" s="47">
        <f t="shared" si="44"/>
        <v>6011.28</v>
      </c>
      <c r="AK64" s="46" t="s">
        <v>347</v>
      </c>
      <c r="AL64" s="45"/>
      <c r="AM64" s="44">
        <f t="shared" si="28"/>
        <v>2232</v>
      </c>
      <c r="AN64" s="43">
        <f t="shared" si="45"/>
        <v>2678.4</v>
      </c>
      <c r="AO64" s="42">
        <f t="shared" si="31"/>
        <v>11160</v>
      </c>
      <c r="AP64" s="41">
        <f t="shared" si="46"/>
        <v>13392</v>
      </c>
      <c r="AQ64" s="435"/>
      <c r="AR64" s="435"/>
      <c r="AS64" s="435"/>
      <c r="AT64" s="435"/>
      <c r="AU64" s="435"/>
      <c r="AV64" s="435"/>
      <c r="AW64" s="435"/>
      <c r="AX64" s="435"/>
      <c r="AY64" s="108"/>
      <c r="AZ64" s="458"/>
      <c r="BA64" s="66" t="str">
        <f t="shared" si="33"/>
        <v>248361</v>
      </c>
      <c r="BB64" s="66">
        <v>99</v>
      </c>
      <c r="BC64" s="40">
        <v>11160</v>
      </c>
      <c r="BD64" s="40">
        <f t="shared" si="32"/>
        <v>2232</v>
      </c>
      <c r="BE64" s="453"/>
      <c r="BF64" s="453"/>
    </row>
    <row r="65" spans="1:58" ht="15" customHeight="1" x14ac:dyDescent="0.25">
      <c r="A65" s="73" t="s">
        <v>1007</v>
      </c>
      <c r="B65" s="72" t="s">
        <v>344</v>
      </c>
      <c r="C65" s="74">
        <v>200</v>
      </c>
      <c r="D65" s="71">
        <v>1200</v>
      </c>
      <c r="E65" s="71">
        <v>600</v>
      </c>
      <c r="F65" s="70" t="str">
        <f t="shared" si="35"/>
        <v>1200x600x200</v>
      </c>
      <c r="G65" s="417" t="s">
        <v>346</v>
      </c>
      <c r="H65" s="420" t="s">
        <v>891</v>
      </c>
      <c r="I65" s="67" t="s">
        <v>1</v>
      </c>
      <c r="J65" s="65"/>
      <c r="K65" s="64" t="str">
        <f t="shared" ref="K65:L71" si="47">$AE65</f>
        <v>B</v>
      </c>
      <c r="L65" s="64" t="str">
        <f t="shared" si="47"/>
        <v>B</v>
      </c>
      <c r="M65" s="63"/>
      <c r="N65" s="62">
        <v>1</v>
      </c>
      <c r="O65" s="55">
        <f t="shared" si="36"/>
        <v>0.72</v>
      </c>
      <c r="P65" s="54">
        <f t="shared" si="37"/>
        <v>0.14399999999999999</v>
      </c>
      <c r="Q65" s="53">
        <f t="shared" si="38"/>
        <v>13.536</v>
      </c>
      <c r="R65" s="157"/>
      <c r="S65" s="59"/>
      <c r="T65" s="156"/>
      <c r="U65" s="154"/>
      <c r="V65" s="155"/>
      <c r="W65" s="154"/>
      <c r="X65" s="154"/>
      <c r="Y65" s="153"/>
      <c r="Z65" s="57">
        <v>572</v>
      </c>
      <c r="AA65" s="56" t="s">
        <v>3</v>
      </c>
      <c r="AB65" s="55">
        <f t="shared" si="39"/>
        <v>411.84</v>
      </c>
      <c r="AC65" s="54">
        <f t="shared" si="40"/>
        <v>82.367999999999995</v>
      </c>
      <c r="AD65" s="53">
        <f t="shared" si="41"/>
        <v>7742.5919999999996</v>
      </c>
      <c r="AE65" s="394" t="s">
        <v>169</v>
      </c>
      <c r="AF65" s="51">
        <f t="shared" si="30"/>
        <v>444</v>
      </c>
      <c r="AG65" s="50" t="s">
        <v>1</v>
      </c>
      <c r="AH65" s="49">
        <f t="shared" si="42"/>
        <v>319.68</v>
      </c>
      <c r="AI65" s="48">
        <f t="shared" si="43"/>
        <v>63.935999999999993</v>
      </c>
      <c r="AJ65" s="47">
        <f t="shared" si="44"/>
        <v>6009.9839999999995</v>
      </c>
      <c r="AK65" s="46" t="s">
        <v>345</v>
      </c>
      <c r="AL65" s="45"/>
      <c r="AM65" s="44">
        <f t="shared" si="28"/>
        <v>2232</v>
      </c>
      <c r="AN65" s="43">
        <f t="shared" si="45"/>
        <v>2678.4</v>
      </c>
      <c r="AO65" s="42">
        <f t="shared" si="31"/>
        <v>11160</v>
      </c>
      <c r="AP65" s="41">
        <f t="shared" si="46"/>
        <v>13392</v>
      </c>
      <c r="AQ65" s="435"/>
      <c r="AR65" s="435"/>
      <c r="AS65" s="435"/>
      <c r="AT65" s="435"/>
      <c r="AU65" s="435"/>
      <c r="AV65" s="435"/>
      <c r="AW65" s="435"/>
      <c r="AX65" s="435"/>
      <c r="AY65" s="108"/>
      <c r="AZ65" s="458"/>
      <c r="BA65" s="66" t="str">
        <f t="shared" si="33"/>
        <v>270810</v>
      </c>
      <c r="BB65" s="66">
        <v>94</v>
      </c>
      <c r="BC65" s="40">
        <v>11160</v>
      </c>
      <c r="BD65" s="40">
        <f t="shared" si="32"/>
        <v>2232</v>
      </c>
      <c r="BE65" s="453"/>
      <c r="BF65" s="453"/>
    </row>
    <row r="66" spans="1:58" ht="15" customHeight="1" x14ac:dyDescent="0.25">
      <c r="A66" s="73" t="s">
        <v>1007</v>
      </c>
      <c r="B66" s="70" t="s">
        <v>325</v>
      </c>
      <c r="C66" s="71">
        <v>50</v>
      </c>
      <c r="D66" s="71">
        <v>1000</v>
      </c>
      <c r="E66" s="71">
        <v>600</v>
      </c>
      <c r="F66" s="70" t="str">
        <f t="shared" si="35"/>
        <v>1000x600x50</v>
      </c>
      <c r="G66" s="415" t="s">
        <v>342</v>
      </c>
      <c r="H66" s="420" t="s">
        <v>1179</v>
      </c>
      <c r="I66" s="67" t="s">
        <v>1</v>
      </c>
      <c r="J66" s="65" t="str">
        <f>$AE66</f>
        <v>C</v>
      </c>
      <c r="K66" s="64" t="str">
        <f t="shared" si="47"/>
        <v>C</v>
      </c>
      <c r="L66" s="64" t="str">
        <f t="shared" si="47"/>
        <v>C</v>
      </c>
      <c r="M66" s="63" t="str">
        <f>$AE66</f>
        <v>C</v>
      </c>
      <c r="N66" s="62">
        <v>4</v>
      </c>
      <c r="O66" s="55">
        <f t="shared" si="36"/>
        <v>2.4</v>
      </c>
      <c r="P66" s="54">
        <f t="shared" si="37"/>
        <v>0.12</v>
      </c>
      <c r="Q66" s="53">
        <f t="shared" si="38"/>
        <v>15.6</v>
      </c>
      <c r="R66" s="157"/>
      <c r="S66" s="59"/>
      <c r="T66" s="156"/>
      <c r="U66" s="154"/>
      <c r="V66" s="155"/>
      <c r="W66" s="154"/>
      <c r="X66" s="154"/>
      <c r="Y66" s="153"/>
      <c r="Z66" s="57">
        <v>676</v>
      </c>
      <c r="AA66" s="56" t="s">
        <v>3</v>
      </c>
      <c r="AB66" s="55">
        <f t="shared" si="39"/>
        <v>1622.3999999999999</v>
      </c>
      <c r="AC66" s="54">
        <f t="shared" si="40"/>
        <v>81.11999999999999</v>
      </c>
      <c r="AD66" s="53">
        <f t="shared" si="41"/>
        <v>10545.6</v>
      </c>
      <c r="AE66" s="408" t="s">
        <v>134</v>
      </c>
      <c r="AF66" s="51">
        <f t="shared" si="30"/>
        <v>577</v>
      </c>
      <c r="AG66" s="50" t="s">
        <v>1</v>
      </c>
      <c r="AH66" s="49">
        <f t="shared" si="42"/>
        <v>1384.8</v>
      </c>
      <c r="AI66" s="48">
        <f t="shared" si="43"/>
        <v>69.239999999999995</v>
      </c>
      <c r="AJ66" s="47">
        <f t="shared" si="44"/>
        <v>9001.1999999999989</v>
      </c>
      <c r="AK66" s="46" t="s">
        <v>340</v>
      </c>
      <c r="AL66" s="45"/>
      <c r="AM66" s="44">
        <f t="shared" si="28"/>
        <v>706.5</v>
      </c>
      <c r="AN66" s="43">
        <f t="shared" si="45"/>
        <v>847.8</v>
      </c>
      <c r="AO66" s="42">
        <f t="shared" si="31"/>
        <v>14130</v>
      </c>
      <c r="AP66" s="41">
        <f t="shared" si="46"/>
        <v>16956</v>
      </c>
      <c r="AQ66" s="435"/>
      <c r="AR66" s="435"/>
      <c r="AS66" s="435"/>
      <c r="AT66" s="435"/>
      <c r="AU66" s="435"/>
      <c r="AV66" s="435"/>
      <c r="AW66" s="435"/>
      <c r="AX66" s="435"/>
      <c r="AY66" s="108"/>
      <c r="AZ66" s="458"/>
      <c r="BA66" s="66" t="str">
        <f t="shared" si="33"/>
        <v>244246</v>
      </c>
      <c r="BB66" s="66">
        <v>130</v>
      </c>
      <c r="BC66" s="40">
        <v>14130</v>
      </c>
      <c r="BD66" s="40">
        <f t="shared" si="32"/>
        <v>706.5</v>
      </c>
      <c r="BE66" s="453"/>
      <c r="BF66" s="453"/>
    </row>
    <row r="67" spans="1:58" ht="15" customHeight="1" x14ac:dyDescent="0.25">
      <c r="A67" s="73" t="s">
        <v>1007</v>
      </c>
      <c r="B67" s="72" t="s">
        <v>325</v>
      </c>
      <c r="C67" s="74">
        <v>50</v>
      </c>
      <c r="D67" s="74">
        <v>1000</v>
      </c>
      <c r="E67" s="74">
        <v>600</v>
      </c>
      <c r="F67" s="72" t="str">
        <f t="shared" si="35"/>
        <v>1000x600x50</v>
      </c>
      <c r="G67" s="417" t="s">
        <v>341</v>
      </c>
      <c r="H67" s="420" t="s">
        <v>1180</v>
      </c>
      <c r="I67" s="67" t="s">
        <v>109</v>
      </c>
      <c r="J67" s="65"/>
      <c r="K67" s="64" t="str">
        <f t="shared" si="47"/>
        <v>C</v>
      </c>
      <c r="L67" s="64" t="str">
        <f t="shared" si="47"/>
        <v>C</v>
      </c>
      <c r="M67" s="63"/>
      <c r="N67" s="62">
        <v>4</v>
      </c>
      <c r="O67" s="55">
        <f t="shared" si="36"/>
        <v>2.4</v>
      </c>
      <c r="P67" s="54">
        <f t="shared" si="37"/>
        <v>0.12</v>
      </c>
      <c r="Q67" s="53">
        <f t="shared" si="38"/>
        <v>15.6</v>
      </c>
      <c r="R67" s="57">
        <v>48</v>
      </c>
      <c r="S67" s="59">
        <v>4</v>
      </c>
      <c r="T67" s="162">
        <f>R67*N67</f>
        <v>192</v>
      </c>
      <c r="U67" s="55">
        <f>O67*R67</f>
        <v>115.19999999999999</v>
      </c>
      <c r="V67" s="54">
        <f>P67*R67</f>
        <v>5.76</v>
      </c>
      <c r="W67" s="55">
        <f>BB67*V67</f>
        <v>748.8</v>
      </c>
      <c r="X67" s="55" t="s">
        <v>164</v>
      </c>
      <c r="Y67" s="58">
        <f>R67/S67*N67*C67+140</f>
        <v>2540</v>
      </c>
      <c r="Z67" s="150">
        <f>AA67*R67</f>
        <v>624</v>
      </c>
      <c r="AA67" s="59">
        <v>13</v>
      </c>
      <c r="AB67" s="55">
        <f t="shared" si="39"/>
        <v>1497.6</v>
      </c>
      <c r="AC67" s="54">
        <f t="shared" si="40"/>
        <v>74.88</v>
      </c>
      <c r="AD67" s="53">
        <f t="shared" si="41"/>
        <v>9734.4</v>
      </c>
      <c r="AE67" s="149" t="s">
        <v>134</v>
      </c>
      <c r="AF67" s="51">
        <f t="shared" si="30"/>
        <v>13</v>
      </c>
      <c r="AG67" s="50" t="s">
        <v>137</v>
      </c>
      <c r="AH67" s="49">
        <f t="shared" si="42"/>
        <v>1497.6</v>
      </c>
      <c r="AI67" s="48">
        <f t="shared" si="43"/>
        <v>74.88</v>
      </c>
      <c r="AJ67" s="47">
        <f t="shared" si="44"/>
        <v>9734.4</v>
      </c>
      <c r="AK67" s="46" t="s">
        <v>340</v>
      </c>
      <c r="AL67" s="45" t="s">
        <v>339</v>
      </c>
      <c r="AM67" s="44">
        <f t="shared" si="28"/>
        <v>706.5</v>
      </c>
      <c r="AN67" s="43">
        <f t="shared" si="45"/>
        <v>847.8</v>
      </c>
      <c r="AO67" s="42">
        <f t="shared" si="31"/>
        <v>14130</v>
      </c>
      <c r="AP67" s="41">
        <f t="shared" si="46"/>
        <v>16956</v>
      </c>
      <c r="AQ67" s="435"/>
      <c r="AR67" s="435"/>
      <c r="AS67" s="435"/>
      <c r="AT67" s="435"/>
      <c r="AU67" s="435"/>
      <c r="AV67" s="435"/>
      <c r="AW67" s="435"/>
      <c r="AX67" s="435"/>
      <c r="AY67" s="108"/>
      <c r="AZ67" s="458"/>
      <c r="BA67" s="66" t="str">
        <f t="shared" si="33"/>
        <v>270599</v>
      </c>
      <c r="BB67" s="66">
        <v>130</v>
      </c>
      <c r="BC67" s="40">
        <v>14130</v>
      </c>
      <c r="BD67" s="40">
        <f t="shared" si="32"/>
        <v>706.5</v>
      </c>
      <c r="BE67" s="453"/>
      <c r="BF67" s="453"/>
    </row>
    <row r="68" spans="1:58" ht="15" customHeight="1" x14ac:dyDescent="0.25">
      <c r="A68" s="73" t="s">
        <v>1007</v>
      </c>
      <c r="B68" s="72" t="s">
        <v>325</v>
      </c>
      <c r="C68" s="74">
        <v>50</v>
      </c>
      <c r="D68" s="71">
        <v>1200</v>
      </c>
      <c r="E68" s="71">
        <v>600</v>
      </c>
      <c r="F68" s="70" t="str">
        <f t="shared" si="35"/>
        <v>1200x600x50</v>
      </c>
      <c r="G68" s="415" t="s">
        <v>338</v>
      </c>
      <c r="H68" s="420" t="s">
        <v>337</v>
      </c>
      <c r="I68" s="67" t="s">
        <v>1</v>
      </c>
      <c r="J68" s="65"/>
      <c r="K68" s="64" t="str">
        <f t="shared" si="47"/>
        <v>C</v>
      </c>
      <c r="L68" s="64" t="str">
        <f t="shared" si="47"/>
        <v>C</v>
      </c>
      <c r="M68" s="63"/>
      <c r="N68" s="62">
        <v>4</v>
      </c>
      <c r="O68" s="55">
        <f t="shared" si="36"/>
        <v>2.88</v>
      </c>
      <c r="P68" s="54">
        <f t="shared" si="37"/>
        <v>0.14399999999999999</v>
      </c>
      <c r="Q68" s="53">
        <f t="shared" si="38"/>
        <v>18.72</v>
      </c>
      <c r="R68" s="157"/>
      <c r="S68" s="59"/>
      <c r="T68" s="156"/>
      <c r="U68" s="154"/>
      <c r="V68" s="155"/>
      <c r="W68" s="154"/>
      <c r="X68" s="154"/>
      <c r="Y68" s="153"/>
      <c r="Z68" s="57">
        <v>572</v>
      </c>
      <c r="AA68" s="56" t="s">
        <v>3</v>
      </c>
      <c r="AB68" s="55">
        <f t="shared" si="39"/>
        <v>1647.36</v>
      </c>
      <c r="AC68" s="54">
        <f t="shared" si="40"/>
        <v>82.367999999999995</v>
      </c>
      <c r="AD68" s="53">
        <f t="shared" si="41"/>
        <v>10707.84</v>
      </c>
      <c r="AE68" s="408" t="s">
        <v>134</v>
      </c>
      <c r="AF68" s="51">
        <f t="shared" si="30"/>
        <v>481</v>
      </c>
      <c r="AG68" s="50" t="s">
        <v>1</v>
      </c>
      <c r="AH68" s="49">
        <f t="shared" si="42"/>
        <v>1385.28</v>
      </c>
      <c r="AI68" s="48">
        <f t="shared" si="43"/>
        <v>69.263999999999996</v>
      </c>
      <c r="AJ68" s="47">
        <f t="shared" si="44"/>
        <v>9004.32</v>
      </c>
      <c r="AK68" s="46" t="s">
        <v>336</v>
      </c>
      <c r="AL68" s="45"/>
      <c r="AM68" s="44">
        <f t="shared" si="28"/>
        <v>706.5</v>
      </c>
      <c r="AN68" s="43">
        <f t="shared" si="45"/>
        <v>847.8</v>
      </c>
      <c r="AO68" s="42">
        <f t="shared" si="31"/>
        <v>14130</v>
      </c>
      <c r="AP68" s="41">
        <f t="shared" si="46"/>
        <v>16956</v>
      </c>
      <c r="AQ68" s="435"/>
      <c r="AR68" s="435"/>
      <c r="AS68" s="435"/>
      <c r="AT68" s="435"/>
      <c r="AU68" s="435"/>
      <c r="AV68" s="435"/>
      <c r="AW68" s="435"/>
      <c r="AX68" s="435"/>
      <c r="AY68" s="108"/>
      <c r="AZ68" s="458"/>
      <c r="BA68" s="66" t="str">
        <f t="shared" si="33"/>
        <v>239499</v>
      </c>
      <c r="BB68" s="66">
        <v>130</v>
      </c>
      <c r="BC68" s="40">
        <v>14130</v>
      </c>
      <c r="BD68" s="40">
        <f t="shared" si="32"/>
        <v>706.5</v>
      </c>
      <c r="BE68" s="453"/>
      <c r="BF68" s="453"/>
    </row>
    <row r="69" spans="1:58" ht="15" customHeight="1" x14ac:dyDescent="0.25">
      <c r="A69" s="73" t="s">
        <v>1007</v>
      </c>
      <c r="B69" s="72" t="s">
        <v>325</v>
      </c>
      <c r="C69" s="71">
        <v>100</v>
      </c>
      <c r="D69" s="71">
        <v>1000</v>
      </c>
      <c r="E69" s="71">
        <v>600</v>
      </c>
      <c r="F69" s="70" t="str">
        <f t="shared" si="35"/>
        <v>1000x600x100</v>
      </c>
      <c r="G69" s="415" t="s">
        <v>335</v>
      </c>
      <c r="H69" s="420" t="s">
        <v>334</v>
      </c>
      <c r="I69" s="67" t="s">
        <v>1</v>
      </c>
      <c r="J69" s="65" t="str">
        <f>$AE69</f>
        <v>B</v>
      </c>
      <c r="K69" s="64" t="str">
        <f t="shared" si="47"/>
        <v>B</v>
      </c>
      <c r="L69" s="64" t="str">
        <f t="shared" si="47"/>
        <v>B</v>
      </c>
      <c r="M69" s="63" t="str">
        <f>$AE69</f>
        <v>B</v>
      </c>
      <c r="N69" s="62">
        <v>2</v>
      </c>
      <c r="O69" s="55">
        <f t="shared" si="36"/>
        <v>1.2</v>
      </c>
      <c r="P69" s="54">
        <f t="shared" si="37"/>
        <v>0.12</v>
      </c>
      <c r="Q69" s="53">
        <f t="shared" si="38"/>
        <v>15.6</v>
      </c>
      <c r="R69" s="157"/>
      <c r="S69" s="59"/>
      <c r="T69" s="156"/>
      <c r="U69" s="154"/>
      <c r="V69" s="155"/>
      <c r="W69" s="154"/>
      <c r="X69" s="154"/>
      <c r="Y69" s="153"/>
      <c r="Z69" s="57">
        <v>676</v>
      </c>
      <c r="AA69" s="56" t="s">
        <v>3</v>
      </c>
      <c r="AB69" s="55">
        <f t="shared" si="39"/>
        <v>811.19999999999993</v>
      </c>
      <c r="AC69" s="54">
        <f t="shared" si="40"/>
        <v>81.11999999999999</v>
      </c>
      <c r="AD69" s="53">
        <f t="shared" si="41"/>
        <v>10545.6</v>
      </c>
      <c r="AE69" s="394" t="s">
        <v>169</v>
      </c>
      <c r="AF69" s="51">
        <f t="shared" si="30"/>
        <v>385</v>
      </c>
      <c r="AG69" s="50" t="s">
        <v>1</v>
      </c>
      <c r="AH69" s="49">
        <f t="shared" si="42"/>
        <v>462</v>
      </c>
      <c r="AI69" s="48">
        <f t="shared" si="43"/>
        <v>46.199999999999996</v>
      </c>
      <c r="AJ69" s="47">
        <f t="shared" si="44"/>
        <v>6006</v>
      </c>
      <c r="AK69" s="46" t="s">
        <v>333</v>
      </c>
      <c r="AL69" s="45"/>
      <c r="AM69" s="44">
        <f t="shared" si="28"/>
        <v>1413</v>
      </c>
      <c r="AN69" s="43">
        <f t="shared" si="45"/>
        <v>1695.6</v>
      </c>
      <c r="AO69" s="42">
        <f t="shared" si="31"/>
        <v>14130</v>
      </c>
      <c r="AP69" s="41">
        <f t="shared" si="46"/>
        <v>16956</v>
      </c>
      <c r="AQ69" s="435"/>
      <c r="AR69" s="435"/>
      <c r="AS69" s="435"/>
      <c r="AT69" s="435"/>
      <c r="AU69" s="435"/>
      <c r="AV69" s="435"/>
      <c r="AW69" s="435"/>
      <c r="AX69" s="435"/>
      <c r="AY69" s="108"/>
      <c r="AZ69" s="458"/>
      <c r="BA69" s="66" t="str">
        <f t="shared" si="33"/>
        <v>239490</v>
      </c>
      <c r="BB69" s="66">
        <v>130</v>
      </c>
      <c r="BC69" s="40">
        <v>14130</v>
      </c>
      <c r="BD69" s="40">
        <f t="shared" si="32"/>
        <v>1413</v>
      </c>
      <c r="BE69" s="453"/>
      <c r="BF69" s="453"/>
    </row>
    <row r="70" spans="1:58" ht="15" customHeight="1" x14ac:dyDescent="0.25">
      <c r="A70" s="73" t="s">
        <v>1007</v>
      </c>
      <c r="B70" s="72" t="s">
        <v>325</v>
      </c>
      <c r="C70" s="74">
        <v>100</v>
      </c>
      <c r="D70" s="74">
        <v>1000</v>
      </c>
      <c r="E70" s="74">
        <v>600</v>
      </c>
      <c r="F70" s="72" t="str">
        <f t="shared" si="35"/>
        <v>1000x600x100</v>
      </c>
      <c r="G70" s="417" t="s">
        <v>332</v>
      </c>
      <c r="H70" s="420" t="s">
        <v>331</v>
      </c>
      <c r="I70" s="67" t="s">
        <v>109</v>
      </c>
      <c r="J70" s="65"/>
      <c r="K70" s="64" t="str">
        <f t="shared" si="47"/>
        <v>C</v>
      </c>
      <c r="L70" s="64" t="str">
        <f t="shared" si="47"/>
        <v>C</v>
      </c>
      <c r="M70" s="63"/>
      <c r="N70" s="62">
        <v>2</v>
      </c>
      <c r="O70" s="55">
        <f t="shared" si="36"/>
        <v>1.2</v>
      </c>
      <c r="P70" s="54">
        <f t="shared" si="37"/>
        <v>0.12</v>
      </c>
      <c r="Q70" s="53">
        <f t="shared" si="38"/>
        <v>15.6</v>
      </c>
      <c r="R70" s="57">
        <v>48</v>
      </c>
      <c r="S70" s="59">
        <v>4</v>
      </c>
      <c r="T70" s="162">
        <f>R70*N70</f>
        <v>96</v>
      </c>
      <c r="U70" s="55">
        <f>O70*R70</f>
        <v>57.599999999999994</v>
      </c>
      <c r="V70" s="54">
        <f>P70*R70</f>
        <v>5.76</v>
      </c>
      <c r="W70" s="55">
        <f>BB70*V70</f>
        <v>748.8</v>
      </c>
      <c r="X70" s="55" t="s">
        <v>164</v>
      </c>
      <c r="Y70" s="58">
        <f>R70/S70*N70*C70+140</f>
        <v>2540</v>
      </c>
      <c r="Z70" s="150">
        <f>AA70*R70</f>
        <v>624</v>
      </c>
      <c r="AA70" s="59">
        <v>13</v>
      </c>
      <c r="AB70" s="55">
        <f t="shared" si="39"/>
        <v>748.8</v>
      </c>
      <c r="AC70" s="54">
        <f t="shared" si="40"/>
        <v>74.88</v>
      </c>
      <c r="AD70" s="53">
        <f t="shared" si="41"/>
        <v>9734.4</v>
      </c>
      <c r="AE70" s="149" t="s">
        <v>134</v>
      </c>
      <c r="AF70" s="51">
        <f t="shared" si="30"/>
        <v>13</v>
      </c>
      <c r="AG70" s="50" t="s">
        <v>137</v>
      </c>
      <c r="AH70" s="49">
        <f t="shared" si="42"/>
        <v>748.8</v>
      </c>
      <c r="AI70" s="48">
        <f t="shared" si="43"/>
        <v>74.88</v>
      </c>
      <c r="AJ70" s="47">
        <f t="shared" si="44"/>
        <v>9734.4</v>
      </c>
      <c r="AK70" s="46" t="s">
        <v>330</v>
      </c>
      <c r="AL70" s="45" t="s">
        <v>329</v>
      </c>
      <c r="AM70" s="44">
        <f t="shared" si="28"/>
        <v>1413</v>
      </c>
      <c r="AN70" s="43">
        <f t="shared" si="45"/>
        <v>1695.6</v>
      </c>
      <c r="AO70" s="42">
        <f t="shared" si="31"/>
        <v>14130</v>
      </c>
      <c r="AP70" s="41">
        <f t="shared" si="46"/>
        <v>16956</v>
      </c>
      <c r="AQ70" s="435"/>
      <c r="AR70" s="435"/>
      <c r="AS70" s="435"/>
      <c r="AT70" s="435"/>
      <c r="AU70" s="435"/>
      <c r="AV70" s="435"/>
      <c r="AW70" s="435"/>
      <c r="AX70" s="435"/>
      <c r="AY70" s="108"/>
      <c r="AZ70" s="458"/>
      <c r="BA70" s="66" t="str">
        <f t="shared" si="33"/>
        <v>270666</v>
      </c>
      <c r="BB70" s="66">
        <v>130</v>
      </c>
      <c r="BC70" s="40">
        <v>14130</v>
      </c>
      <c r="BD70" s="40">
        <f t="shared" si="32"/>
        <v>1413</v>
      </c>
      <c r="BE70" s="453"/>
      <c r="BF70" s="453"/>
    </row>
    <row r="71" spans="1:58" ht="15" customHeight="1" x14ac:dyDescent="0.25">
      <c r="A71" s="73" t="s">
        <v>1007</v>
      </c>
      <c r="B71" s="72" t="s">
        <v>325</v>
      </c>
      <c r="C71" s="71">
        <v>150</v>
      </c>
      <c r="D71" s="71">
        <v>1000</v>
      </c>
      <c r="E71" s="71">
        <v>600</v>
      </c>
      <c r="F71" s="70" t="str">
        <f t="shared" si="35"/>
        <v>1000x600x150</v>
      </c>
      <c r="G71" s="415" t="s">
        <v>328</v>
      </c>
      <c r="H71" s="420" t="s">
        <v>327</v>
      </c>
      <c r="I71" s="67" t="s">
        <v>1</v>
      </c>
      <c r="J71" s="65" t="str">
        <f>$AE71</f>
        <v>B</v>
      </c>
      <c r="K71" s="64" t="str">
        <f t="shared" si="47"/>
        <v>B</v>
      </c>
      <c r="L71" s="64" t="str">
        <f t="shared" si="47"/>
        <v>B</v>
      </c>
      <c r="M71" s="63" t="str">
        <f>$AE71</f>
        <v>B</v>
      </c>
      <c r="N71" s="62">
        <v>2</v>
      </c>
      <c r="O71" s="55">
        <f t="shared" si="36"/>
        <v>1.2</v>
      </c>
      <c r="P71" s="54">
        <f t="shared" si="37"/>
        <v>0.18</v>
      </c>
      <c r="Q71" s="53">
        <f t="shared" si="38"/>
        <v>23.4</v>
      </c>
      <c r="R71" s="157"/>
      <c r="S71" s="59"/>
      <c r="T71" s="156"/>
      <c r="U71" s="154"/>
      <c r="V71" s="155"/>
      <c r="W71" s="154"/>
      <c r="X71" s="154"/>
      <c r="Y71" s="153"/>
      <c r="Z71" s="57">
        <v>416</v>
      </c>
      <c r="AA71" s="56" t="s">
        <v>3</v>
      </c>
      <c r="AB71" s="55">
        <f t="shared" si="39"/>
        <v>499.2</v>
      </c>
      <c r="AC71" s="54">
        <f t="shared" si="40"/>
        <v>74.88</v>
      </c>
      <c r="AD71" s="53">
        <f t="shared" si="41"/>
        <v>9734.4</v>
      </c>
      <c r="AE71" s="394" t="s">
        <v>169</v>
      </c>
      <c r="AF71" s="51">
        <f t="shared" si="30"/>
        <v>257</v>
      </c>
      <c r="AG71" s="50" t="s">
        <v>1</v>
      </c>
      <c r="AH71" s="49">
        <f t="shared" si="42"/>
        <v>308.39999999999998</v>
      </c>
      <c r="AI71" s="48">
        <f t="shared" si="43"/>
        <v>46.26</v>
      </c>
      <c r="AJ71" s="47">
        <f t="shared" si="44"/>
        <v>6013.7999999999993</v>
      </c>
      <c r="AK71" s="46" t="s">
        <v>326</v>
      </c>
      <c r="AL71" s="45"/>
      <c r="AM71" s="44">
        <f t="shared" si="28"/>
        <v>2119.5</v>
      </c>
      <c r="AN71" s="43">
        <f t="shared" si="45"/>
        <v>2543.4</v>
      </c>
      <c r="AO71" s="42">
        <f t="shared" si="31"/>
        <v>14130</v>
      </c>
      <c r="AP71" s="41">
        <f t="shared" si="46"/>
        <v>16956</v>
      </c>
      <c r="AQ71" s="435"/>
      <c r="AR71" s="435"/>
      <c r="AS71" s="435"/>
      <c r="AT71" s="435"/>
      <c r="AU71" s="435"/>
      <c r="AV71" s="435"/>
      <c r="AW71" s="435"/>
      <c r="AX71" s="435"/>
      <c r="AY71" s="108"/>
      <c r="AZ71" s="458"/>
      <c r="BA71" s="66" t="str">
        <f t="shared" si="33"/>
        <v>239492</v>
      </c>
      <c r="BB71" s="66">
        <v>130</v>
      </c>
      <c r="BC71" s="40">
        <v>14130</v>
      </c>
      <c r="BD71" s="40">
        <f t="shared" si="32"/>
        <v>2119.5</v>
      </c>
      <c r="BE71" s="453"/>
      <c r="BF71" s="453"/>
    </row>
    <row r="72" spans="1:58" ht="15" customHeight="1" x14ac:dyDescent="0.25">
      <c r="A72" s="73" t="s">
        <v>1007</v>
      </c>
      <c r="B72" s="70" t="s">
        <v>283</v>
      </c>
      <c r="C72" s="71">
        <v>30</v>
      </c>
      <c r="D72" s="71">
        <v>1000</v>
      </c>
      <c r="E72" s="71">
        <v>600</v>
      </c>
      <c r="F72" s="70" t="str">
        <f t="shared" si="35"/>
        <v>1000x600x30</v>
      </c>
      <c r="G72" s="415" t="s">
        <v>1052</v>
      </c>
      <c r="H72" s="420" t="s">
        <v>1035</v>
      </c>
      <c r="I72" s="67" t="s">
        <v>1</v>
      </c>
      <c r="J72" s="65" t="str">
        <f>$AE72</f>
        <v>C</v>
      </c>
      <c r="K72" s="64"/>
      <c r="L72" s="64"/>
      <c r="M72" s="63"/>
      <c r="N72" s="62">
        <v>8</v>
      </c>
      <c r="O72" s="55">
        <f t="shared" si="36"/>
        <v>4.8</v>
      </c>
      <c r="P72" s="54">
        <f t="shared" si="37"/>
        <v>0.14399999999999999</v>
      </c>
      <c r="Q72" s="53">
        <f t="shared" si="38"/>
        <v>18.72</v>
      </c>
      <c r="R72" s="157"/>
      <c r="S72" s="59"/>
      <c r="T72" s="156"/>
      <c r="U72" s="154"/>
      <c r="V72" s="155"/>
      <c r="W72" s="154"/>
      <c r="X72" s="154"/>
      <c r="Y72" s="153"/>
      <c r="Z72" s="57">
        <v>624</v>
      </c>
      <c r="AA72" s="56" t="s">
        <v>3</v>
      </c>
      <c r="AB72" s="55">
        <f t="shared" si="39"/>
        <v>2995.2</v>
      </c>
      <c r="AC72" s="54">
        <f t="shared" si="40"/>
        <v>89.855999999999995</v>
      </c>
      <c r="AD72" s="53">
        <f t="shared" si="41"/>
        <v>11681.279999999999</v>
      </c>
      <c r="AE72" s="149" t="s">
        <v>134</v>
      </c>
      <c r="AF72" s="51">
        <f t="shared" si="30"/>
        <v>481</v>
      </c>
      <c r="AG72" s="160" t="s">
        <v>1</v>
      </c>
      <c r="AH72" s="49">
        <f t="shared" si="42"/>
        <v>2308.7999999999997</v>
      </c>
      <c r="AI72" s="48">
        <f t="shared" si="43"/>
        <v>69.263999999999996</v>
      </c>
      <c r="AJ72" s="47">
        <f t="shared" si="44"/>
        <v>9004.32</v>
      </c>
      <c r="AK72" s="304" t="s">
        <v>1203</v>
      </c>
      <c r="AL72" s="45"/>
      <c r="AM72" s="44">
        <f t="shared" si="28"/>
        <v>393.6</v>
      </c>
      <c r="AN72" s="43">
        <f t="shared" si="45"/>
        <v>472.32</v>
      </c>
      <c r="AO72" s="42">
        <f t="shared" si="31"/>
        <v>13120</v>
      </c>
      <c r="AP72" s="41">
        <f t="shared" si="46"/>
        <v>15744</v>
      </c>
      <c r="AQ72" s="435"/>
      <c r="AR72" s="435"/>
      <c r="AS72" s="435"/>
      <c r="AT72" s="435"/>
      <c r="AU72" s="435"/>
      <c r="AV72" s="435"/>
      <c r="AW72" s="435"/>
      <c r="AX72" s="435"/>
      <c r="AY72" s="108"/>
      <c r="AZ72" s="458"/>
      <c r="BA72" s="66" t="str">
        <f t="shared" si="33"/>
        <v>305849</v>
      </c>
      <c r="BB72" s="66">
        <v>130</v>
      </c>
      <c r="BC72" s="40">
        <v>13120</v>
      </c>
      <c r="BD72" s="40">
        <v>393.6</v>
      </c>
      <c r="BE72" s="453"/>
      <c r="BF72" s="453"/>
    </row>
    <row r="73" spans="1:58" ht="15" customHeight="1" x14ac:dyDescent="0.25">
      <c r="A73" s="73" t="s">
        <v>1007</v>
      </c>
      <c r="B73" s="72" t="s">
        <v>283</v>
      </c>
      <c r="C73" s="74">
        <v>30</v>
      </c>
      <c r="D73" s="74">
        <v>1000</v>
      </c>
      <c r="E73" s="74">
        <v>600</v>
      </c>
      <c r="F73" s="72" t="str">
        <f t="shared" si="35"/>
        <v>1000x600x30</v>
      </c>
      <c r="G73" s="415" t="s">
        <v>1053</v>
      </c>
      <c r="H73" s="420" t="s">
        <v>1034</v>
      </c>
      <c r="I73" s="67" t="s">
        <v>1</v>
      </c>
      <c r="J73" s="65"/>
      <c r="K73" s="64" t="str">
        <f t="shared" ref="K73:K92" si="48">$AE73</f>
        <v>C</v>
      </c>
      <c r="L73" s="64"/>
      <c r="M73" s="63"/>
      <c r="N73" s="62">
        <v>8</v>
      </c>
      <c r="O73" s="55">
        <f t="shared" si="36"/>
        <v>4.8</v>
      </c>
      <c r="P73" s="54">
        <f t="shared" si="37"/>
        <v>0.14399999999999999</v>
      </c>
      <c r="Q73" s="53">
        <f t="shared" si="38"/>
        <v>20.16</v>
      </c>
      <c r="R73" s="157"/>
      <c r="S73" s="59"/>
      <c r="T73" s="156"/>
      <c r="U73" s="154"/>
      <c r="V73" s="155"/>
      <c r="W73" s="154"/>
      <c r="X73" s="154"/>
      <c r="Y73" s="153"/>
      <c r="Z73" s="57">
        <v>624</v>
      </c>
      <c r="AA73" s="56" t="s">
        <v>3</v>
      </c>
      <c r="AB73" s="55">
        <f t="shared" si="39"/>
        <v>2995.2</v>
      </c>
      <c r="AC73" s="54">
        <f t="shared" si="40"/>
        <v>89.855999999999995</v>
      </c>
      <c r="AD73" s="53">
        <f t="shared" si="41"/>
        <v>12579.84</v>
      </c>
      <c r="AE73" s="149" t="s">
        <v>134</v>
      </c>
      <c r="AF73" s="51">
        <f t="shared" si="30"/>
        <v>447</v>
      </c>
      <c r="AG73" s="160" t="s">
        <v>1</v>
      </c>
      <c r="AH73" s="49">
        <f t="shared" si="42"/>
        <v>2145.6</v>
      </c>
      <c r="AI73" s="48">
        <f t="shared" si="43"/>
        <v>64.367999999999995</v>
      </c>
      <c r="AJ73" s="47">
        <f t="shared" si="44"/>
        <v>9011.52</v>
      </c>
      <c r="AK73" s="304" t="s">
        <v>1203</v>
      </c>
      <c r="AL73" s="45"/>
      <c r="AM73" s="44">
        <f t="shared" si="28"/>
        <v>393.6</v>
      </c>
      <c r="AN73" s="43">
        <f t="shared" si="45"/>
        <v>472.32</v>
      </c>
      <c r="AO73" s="42">
        <f t="shared" si="31"/>
        <v>13120</v>
      </c>
      <c r="AP73" s="41">
        <f t="shared" si="46"/>
        <v>15744</v>
      </c>
      <c r="AQ73" s="435"/>
      <c r="AR73" s="435"/>
      <c r="AS73" s="435"/>
      <c r="AT73" s="435"/>
      <c r="AU73" s="435"/>
      <c r="AV73" s="435"/>
      <c r="AW73" s="435"/>
      <c r="AX73" s="435"/>
      <c r="AY73" s="108"/>
      <c r="AZ73" s="458"/>
      <c r="BA73" s="66" t="str">
        <f t="shared" si="33"/>
        <v>305854</v>
      </c>
      <c r="BB73" s="66">
        <v>140</v>
      </c>
      <c r="BC73" s="40">
        <v>13120</v>
      </c>
      <c r="BD73" s="40">
        <v>393.6</v>
      </c>
      <c r="BE73" s="453"/>
      <c r="BF73" s="453"/>
    </row>
    <row r="74" spans="1:58" ht="15" customHeight="1" x14ac:dyDescent="0.25">
      <c r="A74" s="73" t="s">
        <v>1007</v>
      </c>
      <c r="B74" s="72" t="s">
        <v>283</v>
      </c>
      <c r="C74" s="71">
        <v>50</v>
      </c>
      <c r="D74" s="74">
        <v>1000</v>
      </c>
      <c r="E74" s="74">
        <v>600</v>
      </c>
      <c r="F74" s="70" t="str">
        <f t="shared" si="35"/>
        <v>1000x600x50</v>
      </c>
      <c r="G74" s="415" t="s">
        <v>1049</v>
      </c>
      <c r="H74" s="420" t="s">
        <v>1054</v>
      </c>
      <c r="I74" s="67" t="s">
        <v>1</v>
      </c>
      <c r="J74" s="65" t="str">
        <f>$AE74</f>
        <v>A</v>
      </c>
      <c r="K74" s="64" t="str">
        <f t="shared" si="48"/>
        <v>A</v>
      </c>
      <c r="L74" s="64" t="str">
        <f>$AE74</f>
        <v>A</v>
      </c>
      <c r="M74" s="63" t="str">
        <f>$AE74</f>
        <v>A</v>
      </c>
      <c r="N74" s="62">
        <v>6</v>
      </c>
      <c r="O74" s="55">
        <f t="shared" si="36"/>
        <v>3.6</v>
      </c>
      <c r="P74" s="54">
        <f t="shared" si="37"/>
        <v>0.18</v>
      </c>
      <c r="Q74" s="53">
        <f t="shared" si="38"/>
        <v>21.599999999999998</v>
      </c>
      <c r="R74" s="157"/>
      <c r="S74" s="59"/>
      <c r="T74" s="156"/>
      <c r="U74" s="154"/>
      <c r="V74" s="155"/>
      <c r="W74" s="154"/>
      <c r="X74" s="154"/>
      <c r="Y74" s="153"/>
      <c r="Z74" s="57">
        <v>416</v>
      </c>
      <c r="AA74" s="56" t="s">
        <v>3</v>
      </c>
      <c r="AB74" s="55">
        <f t="shared" si="39"/>
        <v>1497.6000000000001</v>
      </c>
      <c r="AC74" s="54">
        <f t="shared" si="40"/>
        <v>74.88</v>
      </c>
      <c r="AD74" s="53">
        <f t="shared" si="41"/>
        <v>8985.5999999999985</v>
      </c>
      <c r="AE74" s="52" t="s">
        <v>2</v>
      </c>
      <c r="AF74" s="51">
        <f t="shared" si="30"/>
        <v>1</v>
      </c>
      <c r="AG74" s="50" t="s">
        <v>1</v>
      </c>
      <c r="AH74" s="49">
        <f t="shared" si="42"/>
        <v>3.6</v>
      </c>
      <c r="AI74" s="48">
        <f t="shared" si="43"/>
        <v>0.18</v>
      </c>
      <c r="AJ74" s="47">
        <f t="shared" si="44"/>
        <v>21.599999999999998</v>
      </c>
      <c r="AK74" s="46" t="s">
        <v>324</v>
      </c>
      <c r="AL74" s="45"/>
      <c r="AM74" s="44">
        <f t="shared" ref="AM74:AM105" si="49">ROUND(AO74*C74/1000,2)</f>
        <v>590</v>
      </c>
      <c r="AN74" s="43">
        <f t="shared" si="45"/>
        <v>708</v>
      </c>
      <c r="AO74" s="42">
        <f t="shared" si="31"/>
        <v>11800</v>
      </c>
      <c r="AP74" s="41">
        <f t="shared" si="46"/>
        <v>14160</v>
      </c>
      <c r="AQ74" s="435"/>
      <c r="AR74" s="435"/>
      <c r="AS74" s="435"/>
      <c r="AT74" s="435"/>
      <c r="AU74" s="435"/>
      <c r="AV74" s="435"/>
      <c r="AW74" s="435"/>
      <c r="AX74" s="435"/>
      <c r="AY74" s="108"/>
      <c r="AZ74" s="458"/>
      <c r="BA74" s="66" t="str">
        <f t="shared" si="33"/>
        <v>300694</v>
      </c>
      <c r="BB74" s="66">
        <v>120</v>
      </c>
      <c r="BC74" s="40">
        <v>11800</v>
      </c>
      <c r="BD74" s="40">
        <f t="shared" si="32"/>
        <v>590</v>
      </c>
      <c r="BE74" s="453"/>
      <c r="BF74" s="453"/>
    </row>
    <row r="75" spans="1:58" ht="15" customHeight="1" x14ac:dyDescent="0.25">
      <c r="A75" s="73" t="s">
        <v>1007</v>
      </c>
      <c r="B75" s="72" t="s">
        <v>283</v>
      </c>
      <c r="C75" s="74">
        <v>50</v>
      </c>
      <c r="D75" s="71">
        <v>1200</v>
      </c>
      <c r="E75" s="71">
        <v>600</v>
      </c>
      <c r="F75" s="70" t="str">
        <f t="shared" si="35"/>
        <v>1200x600x50</v>
      </c>
      <c r="G75" s="415" t="s">
        <v>323</v>
      </c>
      <c r="H75" s="420" t="s">
        <v>322</v>
      </c>
      <c r="I75" s="67" t="s">
        <v>1</v>
      </c>
      <c r="J75" s="65"/>
      <c r="K75" s="64" t="str">
        <f t="shared" si="48"/>
        <v>A</v>
      </c>
      <c r="L75" s="64" t="str">
        <f t="shared" ref="L75:L92" si="50">$AE75</f>
        <v>A</v>
      </c>
      <c r="M75" s="63"/>
      <c r="N75" s="62">
        <v>5</v>
      </c>
      <c r="O75" s="55">
        <f t="shared" si="36"/>
        <v>3.6</v>
      </c>
      <c r="P75" s="54">
        <f t="shared" si="37"/>
        <v>0.18</v>
      </c>
      <c r="Q75" s="53">
        <f t="shared" si="38"/>
        <v>21.599999999999998</v>
      </c>
      <c r="R75" s="157"/>
      <c r="S75" s="59"/>
      <c r="T75" s="156"/>
      <c r="U75" s="154"/>
      <c r="V75" s="155"/>
      <c r="W75" s="154"/>
      <c r="X75" s="154"/>
      <c r="Y75" s="153"/>
      <c r="Z75" s="57">
        <v>456</v>
      </c>
      <c r="AA75" s="56" t="s">
        <v>3</v>
      </c>
      <c r="AB75" s="55">
        <f t="shared" si="39"/>
        <v>1641.6000000000001</v>
      </c>
      <c r="AC75" s="54">
        <f t="shared" si="40"/>
        <v>82.08</v>
      </c>
      <c r="AD75" s="53">
        <f t="shared" si="41"/>
        <v>9849.5999999999985</v>
      </c>
      <c r="AE75" s="52" t="s">
        <v>2</v>
      </c>
      <c r="AF75" s="51">
        <f t="shared" ref="AF75:AF106" si="51">IF(LEFT(AE75,1)="A",1,IF(AG75="пач.",IF(AE75="B",ROUNDUP(6000/Q75,0),ROUNDUP(9000/Q75,0)),IF(AE75="B",ROUNDUP(6000/W75,0),ROUNDUP(9000/W75,0))))</f>
        <v>1</v>
      </c>
      <c r="AG75" s="50" t="s">
        <v>1</v>
      </c>
      <c r="AH75" s="49">
        <f t="shared" si="42"/>
        <v>3.6</v>
      </c>
      <c r="AI75" s="48">
        <f t="shared" si="43"/>
        <v>0.18</v>
      </c>
      <c r="AJ75" s="47">
        <f t="shared" si="44"/>
        <v>21.599999999999998</v>
      </c>
      <c r="AK75" s="46" t="s">
        <v>319</v>
      </c>
      <c r="AL75" s="45"/>
      <c r="AM75" s="44">
        <f t="shared" si="49"/>
        <v>590</v>
      </c>
      <c r="AN75" s="43">
        <f t="shared" si="45"/>
        <v>708</v>
      </c>
      <c r="AO75" s="42">
        <f t="shared" ref="AO75:AO99" si="52">ROUND(BC75*(1-$AP$10),2)</f>
        <v>11800</v>
      </c>
      <c r="AP75" s="41">
        <f t="shared" si="46"/>
        <v>14160</v>
      </c>
      <c r="AQ75" s="435"/>
      <c r="AR75" s="435"/>
      <c r="AS75" s="435"/>
      <c r="AT75" s="435"/>
      <c r="AU75" s="435"/>
      <c r="AV75" s="435"/>
      <c r="AW75" s="435"/>
      <c r="AX75" s="435"/>
      <c r="AY75" s="108"/>
      <c r="AZ75" s="458"/>
      <c r="BA75" s="66" t="str">
        <f t="shared" si="33"/>
        <v>138506</v>
      </c>
      <c r="BB75" s="66">
        <v>120</v>
      </c>
      <c r="BC75" s="40">
        <v>11800</v>
      </c>
      <c r="BD75" s="40">
        <f t="shared" si="32"/>
        <v>590</v>
      </c>
      <c r="BE75" s="453"/>
      <c r="BF75" s="453"/>
    </row>
    <row r="76" spans="1:58" ht="15" customHeight="1" x14ac:dyDescent="0.25">
      <c r="A76" s="73" t="s">
        <v>1007</v>
      </c>
      <c r="B76" s="72" t="s">
        <v>283</v>
      </c>
      <c r="C76" s="74">
        <v>50</v>
      </c>
      <c r="D76" s="74">
        <v>1200</v>
      </c>
      <c r="E76" s="74">
        <v>600</v>
      </c>
      <c r="F76" s="72" t="str">
        <f t="shared" si="35"/>
        <v>1200x600x50</v>
      </c>
      <c r="G76" s="415" t="s">
        <v>321</v>
      </c>
      <c r="H76" s="420" t="s">
        <v>320</v>
      </c>
      <c r="I76" s="67" t="s">
        <v>109</v>
      </c>
      <c r="J76" s="65"/>
      <c r="K76" s="64" t="str">
        <f t="shared" si="48"/>
        <v>C</v>
      </c>
      <c r="L76" s="64" t="str">
        <f t="shared" si="50"/>
        <v>C</v>
      </c>
      <c r="M76" s="63"/>
      <c r="N76" s="62">
        <v>5</v>
      </c>
      <c r="O76" s="55">
        <f t="shared" si="36"/>
        <v>3.6</v>
      </c>
      <c r="P76" s="54">
        <f t="shared" si="37"/>
        <v>0.18</v>
      </c>
      <c r="Q76" s="53">
        <f t="shared" si="38"/>
        <v>21.599999999999998</v>
      </c>
      <c r="R76" s="57">
        <v>36</v>
      </c>
      <c r="S76" s="59">
        <v>4</v>
      </c>
      <c r="T76" s="162">
        <f>R76*N76</f>
        <v>180</v>
      </c>
      <c r="U76" s="55">
        <f>O76*R76</f>
        <v>129.6</v>
      </c>
      <c r="V76" s="54">
        <f>P76*R76</f>
        <v>6.4799999999999995</v>
      </c>
      <c r="W76" s="55">
        <f>BB76*V76</f>
        <v>777.59999999999991</v>
      </c>
      <c r="X76" s="55" t="s">
        <v>139</v>
      </c>
      <c r="Y76" s="58">
        <f>R76/S76*N76*C76+140</f>
        <v>2390</v>
      </c>
      <c r="Z76" s="150">
        <f>AA76*R76</f>
        <v>396</v>
      </c>
      <c r="AA76" s="59">
        <v>11</v>
      </c>
      <c r="AB76" s="55">
        <f t="shared" si="39"/>
        <v>1425.6</v>
      </c>
      <c r="AC76" s="54">
        <f t="shared" si="40"/>
        <v>71.28</v>
      </c>
      <c r="AD76" s="53">
        <f t="shared" si="41"/>
        <v>8553.5999999999985</v>
      </c>
      <c r="AE76" s="149" t="s">
        <v>134</v>
      </c>
      <c r="AF76" s="51">
        <f t="shared" si="51"/>
        <v>12</v>
      </c>
      <c r="AG76" s="160" t="s">
        <v>137</v>
      </c>
      <c r="AH76" s="49">
        <f t="shared" si="42"/>
        <v>1555.1999999999998</v>
      </c>
      <c r="AI76" s="48">
        <f t="shared" si="43"/>
        <v>77.759999999999991</v>
      </c>
      <c r="AJ76" s="47">
        <f t="shared" si="44"/>
        <v>9331.1999999999989</v>
      </c>
      <c r="AK76" s="46" t="s">
        <v>319</v>
      </c>
      <c r="AL76" s="45" t="s">
        <v>318</v>
      </c>
      <c r="AM76" s="44">
        <f t="shared" si="49"/>
        <v>590</v>
      </c>
      <c r="AN76" s="43">
        <f t="shared" si="45"/>
        <v>708</v>
      </c>
      <c r="AO76" s="42">
        <f t="shared" si="52"/>
        <v>11800</v>
      </c>
      <c r="AP76" s="41">
        <f t="shared" si="46"/>
        <v>14160</v>
      </c>
      <c r="AQ76" s="435"/>
      <c r="AR76" s="435"/>
      <c r="AS76" s="435"/>
      <c r="AT76" s="435"/>
      <c r="AU76" s="435"/>
      <c r="AV76" s="435"/>
      <c r="AW76" s="435"/>
      <c r="AX76" s="435"/>
      <c r="AY76" s="108"/>
      <c r="AZ76" s="458"/>
      <c r="BA76" s="66" t="str">
        <f t="shared" si="33"/>
        <v>257873</v>
      </c>
      <c r="BB76" s="66">
        <v>120</v>
      </c>
      <c r="BC76" s="40">
        <v>11800</v>
      </c>
      <c r="BD76" s="40">
        <f t="shared" ref="BD76:BD105" si="53">AM76</f>
        <v>590</v>
      </c>
      <c r="BE76" s="453"/>
      <c r="BF76" s="453"/>
    </row>
    <row r="77" spans="1:58" ht="15" customHeight="1" x14ac:dyDescent="0.25">
      <c r="A77" s="73" t="s">
        <v>1007</v>
      </c>
      <c r="B77" s="72" t="s">
        <v>283</v>
      </c>
      <c r="C77" s="71">
        <v>100</v>
      </c>
      <c r="D77" s="71">
        <v>1000</v>
      </c>
      <c r="E77" s="71">
        <v>600</v>
      </c>
      <c r="F77" s="70" t="str">
        <f t="shared" si="35"/>
        <v>1000x600x100</v>
      </c>
      <c r="G77" s="415" t="s">
        <v>317</v>
      </c>
      <c r="H77" s="420" t="s">
        <v>316</v>
      </c>
      <c r="I77" s="67" t="s">
        <v>1</v>
      </c>
      <c r="J77" s="65" t="str">
        <f>$AE77</f>
        <v>A</v>
      </c>
      <c r="K77" s="64" t="str">
        <f t="shared" si="48"/>
        <v>A</v>
      </c>
      <c r="L77" s="64" t="str">
        <f t="shared" si="50"/>
        <v>A</v>
      </c>
      <c r="M77" s="63" t="str">
        <f>$AE77</f>
        <v>A</v>
      </c>
      <c r="N77" s="62">
        <v>3</v>
      </c>
      <c r="O77" s="55">
        <f t="shared" si="36"/>
        <v>1.8</v>
      </c>
      <c r="P77" s="54">
        <f t="shared" si="37"/>
        <v>0.18</v>
      </c>
      <c r="Q77" s="53">
        <f t="shared" si="38"/>
        <v>19.8</v>
      </c>
      <c r="R77" s="157"/>
      <c r="S77" s="59"/>
      <c r="T77" s="156"/>
      <c r="U77" s="154"/>
      <c r="V77" s="155"/>
      <c r="W77" s="154"/>
      <c r="X77" s="154"/>
      <c r="Y77" s="153"/>
      <c r="Z77" s="57">
        <v>416</v>
      </c>
      <c r="AA77" s="56" t="s">
        <v>3</v>
      </c>
      <c r="AB77" s="55">
        <f t="shared" si="39"/>
        <v>748.80000000000007</v>
      </c>
      <c r="AC77" s="54">
        <f t="shared" si="40"/>
        <v>74.88</v>
      </c>
      <c r="AD77" s="53">
        <f t="shared" si="41"/>
        <v>8236.8000000000011</v>
      </c>
      <c r="AE77" s="52" t="s">
        <v>2</v>
      </c>
      <c r="AF77" s="51">
        <f t="shared" si="51"/>
        <v>1</v>
      </c>
      <c r="AG77" s="50" t="s">
        <v>1</v>
      </c>
      <c r="AH77" s="49">
        <f t="shared" si="42"/>
        <v>1.8</v>
      </c>
      <c r="AI77" s="48">
        <f t="shared" si="43"/>
        <v>0.18</v>
      </c>
      <c r="AJ77" s="47">
        <f t="shared" si="44"/>
        <v>19.8</v>
      </c>
      <c r="AK77" s="46" t="s">
        <v>315</v>
      </c>
      <c r="AL77" s="45"/>
      <c r="AM77" s="44">
        <f t="shared" si="49"/>
        <v>1180</v>
      </c>
      <c r="AN77" s="43">
        <f t="shared" si="45"/>
        <v>1416</v>
      </c>
      <c r="AO77" s="42">
        <f t="shared" si="52"/>
        <v>11800</v>
      </c>
      <c r="AP77" s="41">
        <f t="shared" si="46"/>
        <v>14160</v>
      </c>
      <c r="AQ77" s="435"/>
      <c r="AR77" s="435"/>
      <c r="AS77" s="435"/>
      <c r="AT77" s="435"/>
      <c r="AU77" s="435"/>
      <c r="AV77" s="435"/>
      <c r="AW77" s="435"/>
      <c r="AX77" s="435"/>
      <c r="AY77" s="108"/>
      <c r="AZ77" s="458"/>
      <c r="BA77" s="66" t="str">
        <f t="shared" ref="BA77:BA105" si="54">TEXT(G77,0)</f>
        <v>195953</v>
      </c>
      <c r="BB77" s="66">
        <v>110</v>
      </c>
      <c r="BC77" s="40">
        <v>11800</v>
      </c>
      <c r="BD77" s="40">
        <f t="shared" si="53"/>
        <v>1180</v>
      </c>
      <c r="BE77" s="453"/>
      <c r="BF77" s="453"/>
    </row>
    <row r="78" spans="1:58" ht="15" customHeight="1" x14ac:dyDescent="0.25">
      <c r="A78" s="73" t="s">
        <v>1007</v>
      </c>
      <c r="B78" s="72" t="s">
        <v>283</v>
      </c>
      <c r="C78" s="74">
        <v>100</v>
      </c>
      <c r="D78" s="74">
        <v>1000</v>
      </c>
      <c r="E78" s="74">
        <v>600</v>
      </c>
      <c r="F78" s="72" t="str">
        <f t="shared" si="35"/>
        <v>1000x600x100</v>
      </c>
      <c r="G78" s="415" t="s">
        <v>1234</v>
      </c>
      <c r="H78" s="420" t="s">
        <v>1221</v>
      </c>
      <c r="I78" s="67" t="s">
        <v>109</v>
      </c>
      <c r="J78" s="65"/>
      <c r="K78" s="64" t="str">
        <f t="shared" si="48"/>
        <v>C</v>
      </c>
      <c r="L78" s="64" t="str">
        <f t="shared" si="50"/>
        <v>C</v>
      </c>
      <c r="M78" s="63"/>
      <c r="N78" s="62">
        <v>3</v>
      </c>
      <c r="O78" s="55">
        <f t="shared" si="36"/>
        <v>1.8</v>
      </c>
      <c r="P78" s="54">
        <f t="shared" si="37"/>
        <v>0.18</v>
      </c>
      <c r="Q78" s="53">
        <f t="shared" si="38"/>
        <v>19.8</v>
      </c>
      <c r="R78" s="57">
        <v>32</v>
      </c>
      <c r="S78" s="59">
        <v>4</v>
      </c>
      <c r="T78" s="162">
        <f>R78*N78</f>
        <v>96</v>
      </c>
      <c r="U78" s="55">
        <f>O78*R78</f>
        <v>57.6</v>
      </c>
      <c r="V78" s="54">
        <f>P78*R78</f>
        <v>5.76</v>
      </c>
      <c r="W78" s="55">
        <f>BB78*V78</f>
        <v>633.6</v>
      </c>
      <c r="X78" s="55" t="s">
        <v>164</v>
      </c>
      <c r="Y78" s="161">
        <f>R78/S78*N78*C78+140</f>
        <v>2540</v>
      </c>
      <c r="Z78" s="150">
        <f>AA78*R78</f>
        <v>416</v>
      </c>
      <c r="AA78" s="59">
        <v>13</v>
      </c>
      <c r="AB78" s="55">
        <f t="shared" si="39"/>
        <v>748.80000000000007</v>
      </c>
      <c r="AC78" s="54">
        <f t="shared" si="40"/>
        <v>74.88</v>
      </c>
      <c r="AD78" s="53">
        <f t="shared" si="41"/>
        <v>8236.8000000000011</v>
      </c>
      <c r="AE78" s="149" t="s">
        <v>134</v>
      </c>
      <c r="AF78" s="51">
        <f t="shared" si="51"/>
        <v>15</v>
      </c>
      <c r="AG78" s="160" t="s">
        <v>137</v>
      </c>
      <c r="AH78" s="49">
        <f t="shared" si="42"/>
        <v>864</v>
      </c>
      <c r="AI78" s="48">
        <f t="shared" si="43"/>
        <v>86.399999999999991</v>
      </c>
      <c r="AJ78" s="47">
        <f t="shared" si="44"/>
        <v>9504</v>
      </c>
      <c r="AK78" s="46" t="s">
        <v>315</v>
      </c>
      <c r="AL78" s="45" t="s">
        <v>1240</v>
      </c>
      <c r="AM78" s="44">
        <f t="shared" si="49"/>
        <v>1180</v>
      </c>
      <c r="AN78" s="43">
        <f t="shared" si="45"/>
        <v>1416</v>
      </c>
      <c r="AO78" s="42">
        <f t="shared" si="52"/>
        <v>11800</v>
      </c>
      <c r="AP78" s="41">
        <f t="shared" si="46"/>
        <v>14160</v>
      </c>
      <c r="AQ78" s="435"/>
      <c r="AR78" s="435"/>
      <c r="AS78" s="435"/>
      <c r="AT78" s="435"/>
      <c r="AU78" s="435"/>
      <c r="AV78" s="435"/>
      <c r="AW78" s="435"/>
      <c r="AX78" s="435"/>
      <c r="AY78" s="108"/>
      <c r="AZ78" s="458"/>
      <c r="BA78" s="66" t="str">
        <f t="shared" si="54"/>
        <v>221046</v>
      </c>
      <c r="BB78" s="66">
        <v>110</v>
      </c>
      <c r="BC78" s="40">
        <v>11800</v>
      </c>
      <c r="BD78" s="40">
        <f t="shared" si="53"/>
        <v>1180</v>
      </c>
      <c r="BE78" s="453"/>
      <c r="BF78" s="453"/>
    </row>
    <row r="79" spans="1:58" ht="15" customHeight="1" x14ac:dyDescent="0.25">
      <c r="A79" s="73" t="s">
        <v>1007</v>
      </c>
      <c r="B79" s="72" t="s">
        <v>283</v>
      </c>
      <c r="C79" s="74">
        <v>100</v>
      </c>
      <c r="D79" s="71">
        <v>1200</v>
      </c>
      <c r="E79" s="71">
        <v>600</v>
      </c>
      <c r="F79" s="70" t="str">
        <f t="shared" si="35"/>
        <v>1200x600x100</v>
      </c>
      <c r="G79" s="415" t="s">
        <v>314</v>
      </c>
      <c r="H79" s="420" t="s">
        <v>313</v>
      </c>
      <c r="I79" s="67" t="s">
        <v>1</v>
      </c>
      <c r="J79" s="65"/>
      <c r="K79" s="64" t="str">
        <f t="shared" si="48"/>
        <v>A</v>
      </c>
      <c r="L79" s="64" t="str">
        <f t="shared" si="50"/>
        <v>A</v>
      </c>
      <c r="M79" s="63"/>
      <c r="N79" s="62">
        <v>2</v>
      </c>
      <c r="O79" s="55">
        <f t="shared" si="36"/>
        <v>1.44</v>
      </c>
      <c r="P79" s="54">
        <f t="shared" si="37"/>
        <v>0.14399999999999999</v>
      </c>
      <c r="Q79" s="53">
        <f t="shared" si="38"/>
        <v>15.839999999999998</v>
      </c>
      <c r="R79" s="157"/>
      <c r="S79" s="59"/>
      <c r="T79" s="156"/>
      <c r="U79" s="154"/>
      <c r="V79" s="155"/>
      <c r="W79" s="154"/>
      <c r="X79" s="154"/>
      <c r="Y79" s="153"/>
      <c r="Z79" s="57">
        <v>572</v>
      </c>
      <c r="AA79" s="56" t="s">
        <v>3</v>
      </c>
      <c r="AB79" s="55">
        <f t="shared" si="39"/>
        <v>823.68</v>
      </c>
      <c r="AC79" s="54">
        <f t="shared" si="40"/>
        <v>82.367999999999995</v>
      </c>
      <c r="AD79" s="53">
        <f t="shared" si="41"/>
        <v>9060.48</v>
      </c>
      <c r="AE79" s="52" t="s">
        <v>2</v>
      </c>
      <c r="AF79" s="51">
        <f t="shared" si="51"/>
        <v>1</v>
      </c>
      <c r="AG79" s="50" t="s">
        <v>1</v>
      </c>
      <c r="AH79" s="49">
        <f t="shared" si="42"/>
        <v>1.44</v>
      </c>
      <c r="AI79" s="48">
        <f t="shared" si="43"/>
        <v>0.14399999999999999</v>
      </c>
      <c r="AJ79" s="47">
        <f t="shared" si="44"/>
        <v>15.839999999999998</v>
      </c>
      <c r="AK79" s="46" t="s">
        <v>310</v>
      </c>
      <c r="AL79" s="45"/>
      <c r="AM79" s="44">
        <f t="shared" si="49"/>
        <v>1180</v>
      </c>
      <c r="AN79" s="43">
        <f t="shared" si="45"/>
        <v>1416</v>
      </c>
      <c r="AO79" s="42">
        <f t="shared" si="52"/>
        <v>11800</v>
      </c>
      <c r="AP79" s="41">
        <f t="shared" si="46"/>
        <v>14160</v>
      </c>
      <c r="AQ79" s="435"/>
      <c r="AR79" s="435"/>
      <c r="AS79" s="435"/>
      <c r="AT79" s="435"/>
      <c r="AU79" s="435"/>
      <c r="AV79" s="435"/>
      <c r="AW79" s="435"/>
      <c r="AX79" s="435"/>
      <c r="AY79" s="108"/>
      <c r="AZ79" s="458"/>
      <c r="BA79" s="66" t="str">
        <f t="shared" si="54"/>
        <v>206920</v>
      </c>
      <c r="BB79" s="66">
        <v>110</v>
      </c>
      <c r="BC79" s="40">
        <v>11800</v>
      </c>
      <c r="BD79" s="40">
        <f t="shared" si="53"/>
        <v>1180</v>
      </c>
      <c r="BE79" s="453"/>
      <c r="BF79" s="453"/>
    </row>
    <row r="80" spans="1:58" ht="15" customHeight="1" x14ac:dyDescent="0.25">
      <c r="A80" s="73" t="s">
        <v>1007</v>
      </c>
      <c r="B80" s="72" t="s">
        <v>283</v>
      </c>
      <c r="C80" s="74">
        <v>100</v>
      </c>
      <c r="D80" s="74">
        <v>1200</v>
      </c>
      <c r="E80" s="74">
        <v>600</v>
      </c>
      <c r="F80" s="72" t="str">
        <f t="shared" si="35"/>
        <v>1200x600x100</v>
      </c>
      <c r="G80" s="415" t="s">
        <v>312</v>
      </c>
      <c r="H80" s="420" t="s">
        <v>311</v>
      </c>
      <c r="I80" s="67" t="s">
        <v>109</v>
      </c>
      <c r="J80" s="65"/>
      <c r="K80" s="64" t="str">
        <f t="shared" si="48"/>
        <v>C</v>
      </c>
      <c r="L80" s="64" t="str">
        <f t="shared" si="50"/>
        <v>C</v>
      </c>
      <c r="M80" s="63"/>
      <c r="N80" s="62">
        <v>2</v>
      </c>
      <c r="O80" s="55">
        <f t="shared" si="36"/>
        <v>1.44</v>
      </c>
      <c r="P80" s="54">
        <f t="shared" si="37"/>
        <v>0.14399999999999999</v>
      </c>
      <c r="Q80" s="53">
        <f t="shared" si="38"/>
        <v>15.839999999999998</v>
      </c>
      <c r="R80" s="57">
        <v>48</v>
      </c>
      <c r="S80" s="59">
        <v>4</v>
      </c>
      <c r="T80" s="162">
        <f>R80*N80</f>
        <v>96</v>
      </c>
      <c r="U80" s="55">
        <f>O80*R80</f>
        <v>69.12</v>
      </c>
      <c r="V80" s="54">
        <f>P80*R80</f>
        <v>6.911999999999999</v>
      </c>
      <c r="W80" s="55">
        <f>BB80*V80</f>
        <v>760.31999999999994</v>
      </c>
      <c r="X80" s="55" t="s">
        <v>139</v>
      </c>
      <c r="Y80" s="58">
        <f>R80/S80*N80*C80+140</f>
        <v>2540</v>
      </c>
      <c r="Z80" s="150">
        <f>AA80*R80</f>
        <v>528</v>
      </c>
      <c r="AA80" s="59">
        <v>11</v>
      </c>
      <c r="AB80" s="55">
        <f t="shared" si="39"/>
        <v>760.32</v>
      </c>
      <c r="AC80" s="54">
        <f t="shared" si="40"/>
        <v>76.031999999999982</v>
      </c>
      <c r="AD80" s="53">
        <f t="shared" si="41"/>
        <v>8363.5199999999986</v>
      </c>
      <c r="AE80" s="52" t="s">
        <v>134</v>
      </c>
      <c r="AF80" s="51">
        <f t="shared" si="51"/>
        <v>12</v>
      </c>
      <c r="AG80" s="160" t="s">
        <v>137</v>
      </c>
      <c r="AH80" s="49">
        <f t="shared" si="42"/>
        <v>829.44</v>
      </c>
      <c r="AI80" s="48">
        <f t="shared" si="43"/>
        <v>82.943999999999988</v>
      </c>
      <c r="AJ80" s="47">
        <f t="shared" si="44"/>
        <v>9123.84</v>
      </c>
      <c r="AK80" s="46" t="s">
        <v>310</v>
      </c>
      <c r="AL80" s="45" t="s">
        <v>309</v>
      </c>
      <c r="AM80" s="44">
        <f t="shared" si="49"/>
        <v>1180</v>
      </c>
      <c r="AN80" s="43">
        <f t="shared" si="45"/>
        <v>1416</v>
      </c>
      <c r="AO80" s="42">
        <f t="shared" si="52"/>
        <v>11800</v>
      </c>
      <c r="AP80" s="41">
        <f t="shared" si="46"/>
        <v>14160</v>
      </c>
      <c r="AQ80" s="435"/>
      <c r="AR80" s="435"/>
      <c r="AS80" s="435"/>
      <c r="AT80" s="435"/>
      <c r="AU80" s="435"/>
      <c r="AV80" s="435"/>
      <c r="AW80" s="435"/>
      <c r="AX80" s="435"/>
      <c r="AY80" s="108"/>
      <c r="AZ80" s="458"/>
      <c r="BA80" s="66" t="str">
        <f t="shared" si="54"/>
        <v>258120</v>
      </c>
      <c r="BB80" s="66">
        <v>110</v>
      </c>
      <c r="BC80" s="40">
        <v>11800</v>
      </c>
      <c r="BD80" s="40">
        <f t="shared" si="53"/>
        <v>1180</v>
      </c>
      <c r="BE80" s="453"/>
      <c r="BF80" s="453"/>
    </row>
    <row r="81" spans="1:58" ht="15" customHeight="1" x14ac:dyDescent="0.25">
      <c r="A81" s="73" t="s">
        <v>1007</v>
      </c>
      <c r="B81" s="72" t="s">
        <v>283</v>
      </c>
      <c r="C81" s="71">
        <v>120</v>
      </c>
      <c r="D81" s="71">
        <v>1000</v>
      </c>
      <c r="E81" s="71">
        <v>600</v>
      </c>
      <c r="F81" s="70" t="str">
        <f t="shared" si="35"/>
        <v>1000x600x120</v>
      </c>
      <c r="G81" s="415" t="s">
        <v>308</v>
      </c>
      <c r="H81" s="420" t="s">
        <v>307</v>
      </c>
      <c r="I81" s="67" t="s">
        <v>1</v>
      </c>
      <c r="J81" s="65" t="str">
        <f>$AE81</f>
        <v>C</v>
      </c>
      <c r="K81" s="64" t="str">
        <f t="shared" si="48"/>
        <v>C</v>
      </c>
      <c r="L81" s="64" t="str">
        <f t="shared" si="50"/>
        <v>C</v>
      </c>
      <c r="M81" s="63" t="str">
        <f>$AE81</f>
        <v>C</v>
      </c>
      <c r="N81" s="62">
        <v>2</v>
      </c>
      <c r="O81" s="55">
        <f t="shared" si="36"/>
        <v>1.2</v>
      </c>
      <c r="P81" s="54">
        <f t="shared" si="37"/>
        <v>0.14399999999999999</v>
      </c>
      <c r="Q81" s="53">
        <f t="shared" si="38"/>
        <v>15.839999999999998</v>
      </c>
      <c r="R81" s="157"/>
      <c r="S81" s="59"/>
      <c r="T81" s="156"/>
      <c r="U81" s="154"/>
      <c r="V81" s="155"/>
      <c r="W81" s="154"/>
      <c r="X81" s="154"/>
      <c r="Y81" s="153"/>
      <c r="Z81" s="57">
        <v>572</v>
      </c>
      <c r="AA81" s="56" t="s">
        <v>3</v>
      </c>
      <c r="AB81" s="55">
        <f t="shared" si="39"/>
        <v>686.4</v>
      </c>
      <c r="AC81" s="54">
        <f t="shared" si="40"/>
        <v>82.367999999999995</v>
      </c>
      <c r="AD81" s="53">
        <f t="shared" si="41"/>
        <v>9060.48</v>
      </c>
      <c r="AE81" s="149" t="s">
        <v>134</v>
      </c>
      <c r="AF81" s="51">
        <f t="shared" si="51"/>
        <v>569</v>
      </c>
      <c r="AG81" s="50" t="s">
        <v>1</v>
      </c>
      <c r="AH81" s="49">
        <f t="shared" si="42"/>
        <v>682.8</v>
      </c>
      <c r="AI81" s="48">
        <f t="shared" si="43"/>
        <v>81.935999999999993</v>
      </c>
      <c r="AJ81" s="47">
        <f t="shared" si="44"/>
        <v>9012.9599999999991</v>
      </c>
      <c r="AK81" s="46" t="s">
        <v>306</v>
      </c>
      <c r="AL81" s="45"/>
      <c r="AM81" s="44">
        <f t="shared" si="49"/>
        <v>1416</v>
      </c>
      <c r="AN81" s="43">
        <f t="shared" si="45"/>
        <v>1699.2</v>
      </c>
      <c r="AO81" s="42">
        <f t="shared" si="52"/>
        <v>11800</v>
      </c>
      <c r="AP81" s="41">
        <f t="shared" si="46"/>
        <v>14160</v>
      </c>
      <c r="AQ81" s="435"/>
      <c r="AR81" s="435"/>
      <c r="AS81" s="435"/>
      <c r="AT81" s="435"/>
      <c r="AU81" s="435"/>
      <c r="AV81" s="435"/>
      <c r="AW81" s="435"/>
      <c r="AX81" s="435"/>
      <c r="AY81" s="108"/>
      <c r="AZ81" s="458"/>
      <c r="BA81" s="66" t="str">
        <f t="shared" si="54"/>
        <v>195955</v>
      </c>
      <c r="BB81" s="66">
        <v>110</v>
      </c>
      <c r="BC81" s="40">
        <v>11800</v>
      </c>
      <c r="BD81" s="40">
        <f t="shared" si="53"/>
        <v>1416</v>
      </c>
      <c r="BE81" s="453"/>
      <c r="BF81" s="453"/>
    </row>
    <row r="82" spans="1:58" ht="15" customHeight="1" x14ac:dyDescent="0.25">
      <c r="A82" s="73" t="s">
        <v>1007</v>
      </c>
      <c r="B82" s="72" t="s">
        <v>283</v>
      </c>
      <c r="C82" s="74">
        <v>120</v>
      </c>
      <c r="D82" s="74">
        <v>1000</v>
      </c>
      <c r="E82" s="74">
        <v>600</v>
      </c>
      <c r="F82" s="72" t="str">
        <f t="shared" si="35"/>
        <v>1000x600x120</v>
      </c>
      <c r="G82" s="415" t="s">
        <v>1282</v>
      </c>
      <c r="H82" s="420" t="s">
        <v>1283</v>
      </c>
      <c r="I82" s="67" t="s">
        <v>109</v>
      </c>
      <c r="J82" s="65"/>
      <c r="K82" s="64" t="str">
        <f t="shared" si="48"/>
        <v>C</v>
      </c>
      <c r="L82" s="64" t="str">
        <f t="shared" si="50"/>
        <v>C</v>
      </c>
      <c r="M82" s="63" t="str">
        <f>$AE82</f>
        <v>C</v>
      </c>
      <c r="N82" s="62">
        <v>2</v>
      </c>
      <c r="O82" s="55">
        <f t="shared" si="36"/>
        <v>1.2</v>
      </c>
      <c r="P82" s="54">
        <f t="shared" si="37"/>
        <v>0.14399999999999999</v>
      </c>
      <c r="Q82" s="53">
        <f t="shared" si="38"/>
        <v>15.839999999999998</v>
      </c>
      <c r="R82" s="57">
        <v>40</v>
      </c>
      <c r="S82" s="59">
        <v>4</v>
      </c>
      <c r="T82" s="162">
        <f>R82*N82</f>
        <v>80</v>
      </c>
      <c r="U82" s="55">
        <f>O82*R82</f>
        <v>48</v>
      </c>
      <c r="V82" s="54">
        <f>P82*R82</f>
        <v>5.76</v>
      </c>
      <c r="W82" s="55">
        <f>BB82*V82</f>
        <v>633.6</v>
      </c>
      <c r="X82" s="55" t="s">
        <v>277</v>
      </c>
      <c r="Y82" s="165">
        <f>R82/S82*N82*C82+140</f>
        <v>2540</v>
      </c>
      <c r="Z82" s="150">
        <f>AA82*R82</f>
        <v>440</v>
      </c>
      <c r="AA82" s="59">
        <v>11</v>
      </c>
      <c r="AB82" s="55">
        <f t="shared" si="39"/>
        <v>528</v>
      </c>
      <c r="AC82" s="54">
        <f t="shared" si="40"/>
        <v>63.36</v>
      </c>
      <c r="AD82" s="53">
        <f t="shared" si="41"/>
        <v>6969.6</v>
      </c>
      <c r="AE82" s="149" t="s">
        <v>134</v>
      </c>
      <c r="AF82" s="51">
        <f t="shared" si="51"/>
        <v>15</v>
      </c>
      <c r="AG82" s="160" t="s">
        <v>137</v>
      </c>
      <c r="AH82" s="49">
        <f t="shared" si="42"/>
        <v>720</v>
      </c>
      <c r="AI82" s="48">
        <f t="shared" si="43"/>
        <v>86.399999999999991</v>
      </c>
      <c r="AJ82" s="47">
        <f t="shared" si="44"/>
        <v>9504</v>
      </c>
      <c r="AK82" s="46" t="s">
        <v>306</v>
      </c>
      <c r="AL82" s="45">
        <v>4604653258854</v>
      </c>
      <c r="AM82" s="44">
        <f t="shared" si="49"/>
        <v>1416</v>
      </c>
      <c r="AN82" s="43">
        <f t="shared" si="45"/>
        <v>1699.2</v>
      </c>
      <c r="AO82" s="42">
        <f t="shared" si="52"/>
        <v>11800</v>
      </c>
      <c r="AP82" s="41">
        <f t="shared" si="46"/>
        <v>14160</v>
      </c>
      <c r="AQ82" s="435"/>
      <c r="AR82" s="435"/>
      <c r="AS82" s="435"/>
      <c r="AT82" s="435"/>
      <c r="AU82" s="435"/>
      <c r="AV82" s="435"/>
      <c r="AW82" s="435"/>
      <c r="AX82" s="435"/>
      <c r="AY82" s="108"/>
      <c r="AZ82" s="458"/>
      <c r="BA82" s="66" t="str">
        <f t="shared" si="54"/>
        <v>221048</v>
      </c>
      <c r="BB82" s="66">
        <v>110</v>
      </c>
      <c r="BC82" s="40">
        <v>11800</v>
      </c>
      <c r="BD82" s="40">
        <f t="shared" si="53"/>
        <v>1416</v>
      </c>
      <c r="BE82" s="453"/>
      <c r="BF82" s="453"/>
    </row>
    <row r="83" spans="1:58" ht="15" customHeight="1" x14ac:dyDescent="0.25">
      <c r="A83" s="73" t="s">
        <v>1007</v>
      </c>
      <c r="B83" s="72" t="s">
        <v>283</v>
      </c>
      <c r="C83" s="74">
        <v>120</v>
      </c>
      <c r="D83" s="71">
        <v>1200</v>
      </c>
      <c r="E83" s="71">
        <v>600</v>
      </c>
      <c r="F83" s="70" t="str">
        <f t="shared" ref="F83:F114" si="55">D83&amp;"x"&amp;E83&amp;"x"&amp;C83</f>
        <v>1200x600x120</v>
      </c>
      <c r="G83" s="415" t="s">
        <v>305</v>
      </c>
      <c r="H83" s="420" t="s">
        <v>304</v>
      </c>
      <c r="I83" s="67" t="s">
        <v>1</v>
      </c>
      <c r="J83" s="65"/>
      <c r="K83" s="64" t="str">
        <f t="shared" si="48"/>
        <v>C</v>
      </c>
      <c r="L83" s="64" t="str">
        <f t="shared" si="50"/>
        <v>C</v>
      </c>
      <c r="M83" s="63"/>
      <c r="N83" s="62">
        <v>2</v>
      </c>
      <c r="O83" s="55">
        <f t="shared" ref="O83:O114" si="56">N83*D83*E83/1000000</f>
        <v>1.44</v>
      </c>
      <c r="P83" s="54">
        <f t="shared" ref="P83:P114" si="57">O83*C83/1000</f>
        <v>0.17279999999999998</v>
      </c>
      <c r="Q83" s="53">
        <f t="shared" ref="Q83:Q114" si="58">P83*BB83</f>
        <v>19.007999999999999</v>
      </c>
      <c r="R83" s="157"/>
      <c r="S83" s="59"/>
      <c r="T83" s="156"/>
      <c r="U83" s="154"/>
      <c r="V83" s="155"/>
      <c r="W83" s="154"/>
      <c r="X83" s="154"/>
      <c r="Y83" s="153"/>
      <c r="Z83" s="57">
        <v>484</v>
      </c>
      <c r="AA83" s="56" t="s">
        <v>3</v>
      </c>
      <c r="AB83" s="55">
        <f t="shared" ref="AB83:AB114" si="59">IF($AA83="--",$Z83*O83,$AA83*U83)</f>
        <v>696.95999999999992</v>
      </c>
      <c r="AC83" s="54">
        <f t="shared" ref="AC83:AC114" si="60">IF($AA83="--",$Z83*P83,$AA83*V83)</f>
        <v>83.635199999999998</v>
      </c>
      <c r="AD83" s="53">
        <f t="shared" ref="AD83:AD114" si="61">IF($AA83="--",$Z83*Q83,$AA83*W83)</f>
        <v>9199.8719999999994</v>
      </c>
      <c r="AE83" s="149" t="s">
        <v>134</v>
      </c>
      <c r="AF83" s="51">
        <f t="shared" si="51"/>
        <v>474</v>
      </c>
      <c r="AG83" s="50" t="s">
        <v>1</v>
      </c>
      <c r="AH83" s="49">
        <f t="shared" ref="AH83:AH114" si="62">IF(AG83="пач.",AF83*O83,AF83*U83)</f>
        <v>682.56</v>
      </c>
      <c r="AI83" s="48">
        <f t="shared" ref="AI83:AI114" si="63">IF(AG83="пач.",AF83*P83,AF83*V83)</f>
        <v>81.907199999999989</v>
      </c>
      <c r="AJ83" s="47">
        <f t="shared" ref="AJ83:AJ114" si="64">IF(AG83="пач.",AF83*Q83,AF83*W83)</f>
        <v>9009.7919999999995</v>
      </c>
      <c r="AK83" s="46" t="s">
        <v>303</v>
      </c>
      <c r="AL83" s="45"/>
      <c r="AM83" s="44">
        <f t="shared" si="49"/>
        <v>1416</v>
      </c>
      <c r="AN83" s="43">
        <f t="shared" ref="AN83:AN114" si="65">ROUND(AM83*1.2,2)</f>
        <v>1699.2</v>
      </c>
      <c r="AO83" s="42">
        <f t="shared" si="52"/>
        <v>11800</v>
      </c>
      <c r="AP83" s="41">
        <f t="shared" ref="AP83:AP114" si="66">ROUND(AO83*1.2,2)</f>
        <v>14160</v>
      </c>
      <c r="AQ83" s="435"/>
      <c r="AR83" s="435"/>
      <c r="AS83" s="435"/>
      <c r="AT83" s="435"/>
      <c r="AU83" s="435"/>
      <c r="AV83" s="435"/>
      <c r="AW83" s="435"/>
      <c r="AX83" s="435"/>
      <c r="AY83" s="108"/>
      <c r="AZ83" s="458"/>
      <c r="BA83" s="66" t="str">
        <f t="shared" si="54"/>
        <v>206946</v>
      </c>
      <c r="BB83" s="66">
        <v>110</v>
      </c>
      <c r="BC83" s="40">
        <v>11800</v>
      </c>
      <c r="BD83" s="40">
        <f t="shared" si="53"/>
        <v>1416</v>
      </c>
      <c r="BE83" s="453"/>
      <c r="BF83" s="453"/>
    </row>
    <row r="84" spans="1:58" ht="15" customHeight="1" x14ac:dyDescent="0.25">
      <c r="A84" s="73" t="s">
        <v>1007</v>
      </c>
      <c r="B84" s="72" t="s">
        <v>283</v>
      </c>
      <c r="C84" s="74">
        <v>120</v>
      </c>
      <c r="D84" s="74">
        <v>1200</v>
      </c>
      <c r="E84" s="74">
        <v>600</v>
      </c>
      <c r="F84" s="72" t="str">
        <f t="shared" si="55"/>
        <v>1200x600x120</v>
      </c>
      <c r="G84" s="415" t="s">
        <v>963</v>
      </c>
      <c r="H84" s="420" t="s">
        <v>964</v>
      </c>
      <c r="I84" s="67" t="s">
        <v>109</v>
      </c>
      <c r="J84" s="65"/>
      <c r="K84" s="64" t="str">
        <f t="shared" si="48"/>
        <v>B</v>
      </c>
      <c r="L84" s="64" t="str">
        <f t="shared" si="50"/>
        <v>B</v>
      </c>
      <c r="M84" s="63"/>
      <c r="N84" s="62">
        <v>2</v>
      </c>
      <c r="O84" s="55">
        <f t="shared" si="56"/>
        <v>1.44</v>
      </c>
      <c r="P84" s="54">
        <f t="shared" si="57"/>
        <v>0.17279999999999998</v>
      </c>
      <c r="Q84" s="53">
        <f t="shared" si="58"/>
        <v>19.007999999999999</v>
      </c>
      <c r="R84" s="57">
        <v>40</v>
      </c>
      <c r="S84" s="59">
        <v>4</v>
      </c>
      <c r="T84" s="162">
        <f>R84*N84</f>
        <v>80</v>
      </c>
      <c r="U84" s="55">
        <f>O84*R84</f>
        <v>57.599999999999994</v>
      </c>
      <c r="V84" s="54">
        <f>P84*R84</f>
        <v>6.911999999999999</v>
      </c>
      <c r="W84" s="55">
        <f>BB84*V84</f>
        <v>760.31999999999994</v>
      </c>
      <c r="X84" s="55" t="s">
        <v>139</v>
      </c>
      <c r="Y84" s="58">
        <f>R84/S84*N84*C84+140</f>
        <v>2540</v>
      </c>
      <c r="Z84" s="150">
        <f>AA84*R84</f>
        <v>440</v>
      </c>
      <c r="AA84" s="59">
        <v>11</v>
      </c>
      <c r="AB84" s="55">
        <f t="shared" si="59"/>
        <v>633.59999999999991</v>
      </c>
      <c r="AC84" s="54">
        <f t="shared" si="60"/>
        <v>76.031999999999982</v>
      </c>
      <c r="AD84" s="53">
        <f t="shared" si="61"/>
        <v>8363.5199999999986</v>
      </c>
      <c r="AE84" s="394" t="s">
        <v>169</v>
      </c>
      <c r="AF84" s="51">
        <f t="shared" si="51"/>
        <v>8</v>
      </c>
      <c r="AG84" s="160" t="s">
        <v>137</v>
      </c>
      <c r="AH84" s="49">
        <f t="shared" si="62"/>
        <v>460.79999999999995</v>
      </c>
      <c r="AI84" s="48">
        <f t="shared" si="63"/>
        <v>55.295999999999992</v>
      </c>
      <c r="AJ84" s="47">
        <f t="shared" si="64"/>
        <v>6082.5599999999995</v>
      </c>
      <c r="AK84" s="46" t="s">
        <v>303</v>
      </c>
      <c r="AL84" s="45" t="s">
        <v>972</v>
      </c>
      <c r="AM84" s="44">
        <f t="shared" si="49"/>
        <v>1416</v>
      </c>
      <c r="AN84" s="43">
        <f t="shared" si="65"/>
        <v>1699.2</v>
      </c>
      <c r="AO84" s="42">
        <f t="shared" si="52"/>
        <v>11800</v>
      </c>
      <c r="AP84" s="41">
        <f t="shared" si="66"/>
        <v>14160</v>
      </c>
      <c r="AQ84" s="435"/>
      <c r="AR84" s="435"/>
      <c r="AS84" s="435"/>
      <c r="AT84" s="435"/>
      <c r="AU84" s="435"/>
      <c r="AV84" s="435"/>
      <c r="AW84" s="435"/>
      <c r="AX84" s="435"/>
      <c r="AY84" s="108"/>
      <c r="AZ84" s="458"/>
      <c r="BA84" s="66" t="str">
        <f t="shared" si="54"/>
        <v>257839</v>
      </c>
      <c r="BB84" s="66">
        <v>110</v>
      </c>
      <c r="BC84" s="40">
        <v>11800</v>
      </c>
      <c r="BD84" s="40">
        <f t="shared" si="53"/>
        <v>1416</v>
      </c>
      <c r="BE84" s="453"/>
      <c r="BF84" s="453"/>
    </row>
    <row r="85" spans="1:58" ht="15" customHeight="1" x14ac:dyDescent="0.25">
      <c r="A85" s="73" t="s">
        <v>1007</v>
      </c>
      <c r="B85" s="72" t="s">
        <v>283</v>
      </c>
      <c r="C85" s="71">
        <v>130</v>
      </c>
      <c r="D85" s="71">
        <v>1000</v>
      </c>
      <c r="E85" s="71">
        <v>600</v>
      </c>
      <c r="F85" s="70" t="str">
        <f t="shared" si="55"/>
        <v>1000x600x130</v>
      </c>
      <c r="G85" s="415" t="s">
        <v>302</v>
      </c>
      <c r="H85" s="420" t="s">
        <v>301</v>
      </c>
      <c r="I85" s="67" t="s">
        <v>1</v>
      </c>
      <c r="J85" s="65" t="str">
        <f>$AE85</f>
        <v>C</v>
      </c>
      <c r="K85" s="64" t="str">
        <f t="shared" si="48"/>
        <v>C</v>
      </c>
      <c r="L85" s="64" t="str">
        <f t="shared" si="50"/>
        <v>C</v>
      </c>
      <c r="M85" s="63" t="str">
        <f>$AE85</f>
        <v>C</v>
      </c>
      <c r="N85" s="62">
        <v>2</v>
      </c>
      <c r="O85" s="55">
        <f t="shared" si="56"/>
        <v>1.2</v>
      </c>
      <c r="P85" s="54">
        <f t="shared" si="57"/>
        <v>0.156</v>
      </c>
      <c r="Q85" s="53">
        <f t="shared" si="58"/>
        <v>17.16</v>
      </c>
      <c r="R85" s="157"/>
      <c r="S85" s="59"/>
      <c r="T85" s="156"/>
      <c r="U85" s="154"/>
      <c r="V85" s="155"/>
      <c r="W85" s="154"/>
      <c r="X85" s="154"/>
      <c r="Y85" s="153"/>
      <c r="Z85" s="57">
        <v>520</v>
      </c>
      <c r="AA85" s="56" t="s">
        <v>3</v>
      </c>
      <c r="AB85" s="55">
        <f t="shared" si="59"/>
        <v>624</v>
      </c>
      <c r="AC85" s="54">
        <f t="shared" si="60"/>
        <v>81.12</v>
      </c>
      <c r="AD85" s="53">
        <f t="shared" si="61"/>
        <v>8923.2000000000007</v>
      </c>
      <c r="AE85" s="149" t="s">
        <v>134</v>
      </c>
      <c r="AF85" s="51">
        <f t="shared" si="51"/>
        <v>525</v>
      </c>
      <c r="AG85" s="50" t="s">
        <v>1</v>
      </c>
      <c r="AH85" s="49">
        <f t="shared" si="62"/>
        <v>630</v>
      </c>
      <c r="AI85" s="48">
        <f t="shared" si="63"/>
        <v>81.900000000000006</v>
      </c>
      <c r="AJ85" s="47">
        <f t="shared" si="64"/>
        <v>9009</v>
      </c>
      <c r="AK85" s="46" t="s">
        <v>300</v>
      </c>
      <c r="AL85" s="45"/>
      <c r="AM85" s="44">
        <f t="shared" si="49"/>
        <v>1534</v>
      </c>
      <c r="AN85" s="43">
        <f t="shared" si="65"/>
        <v>1840.8</v>
      </c>
      <c r="AO85" s="42">
        <f t="shared" si="52"/>
        <v>11800</v>
      </c>
      <c r="AP85" s="41">
        <f t="shared" si="66"/>
        <v>14160</v>
      </c>
      <c r="AQ85" s="435"/>
      <c r="AR85" s="435"/>
      <c r="AS85" s="435"/>
      <c r="AT85" s="435"/>
      <c r="AU85" s="435"/>
      <c r="AV85" s="435"/>
      <c r="AW85" s="435"/>
      <c r="AX85" s="435"/>
      <c r="AY85" s="108"/>
      <c r="AZ85" s="458"/>
      <c r="BA85" s="66" t="str">
        <f t="shared" si="54"/>
        <v>195958</v>
      </c>
      <c r="BB85" s="66">
        <v>110</v>
      </c>
      <c r="BC85" s="40">
        <v>11800</v>
      </c>
      <c r="BD85" s="40">
        <f t="shared" si="53"/>
        <v>1534</v>
      </c>
      <c r="BE85" s="453"/>
      <c r="BF85" s="453"/>
    </row>
    <row r="86" spans="1:58" ht="15" customHeight="1" x14ac:dyDescent="0.25">
      <c r="A86" s="73" t="s">
        <v>1007</v>
      </c>
      <c r="B86" s="72" t="s">
        <v>283</v>
      </c>
      <c r="C86" s="74">
        <v>130</v>
      </c>
      <c r="D86" s="71">
        <v>1200</v>
      </c>
      <c r="E86" s="71">
        <v>600</v>
      </c>
      <c r="F86" s="70" t="str">
        <f t="shared" si="55"/>
        <v>1200x600x130</v>
      </c>
      <c r="G86" s="415" t="s">
        <v>299</v>
      </c>
      <c r="H86" s="420" t="s">
        <v>298</v>
      </c>
      <c r="I86" s="67" t="s">
        <v>1</v>
      </c>
      <c r="J86" s="65"/>
      <c r="K86" s="64" t="str">
        <f t="shared" si="48"/>
        <v>C</v>
      </c>
      <c r="L86" s="64" t="str">
        <f t="shared" si="50"/>
        <v>C</v>
      </c>
      <c r="M86" s="63"/>
      <c r="N86" s="62">
        <v>2</v>
      </c>
      <c r="O86" s="55">
        <f t="shared" si="56"/>
        <v>1.44</v>
      </c>
      <c r="P86" s="54">
        <f t="shared" si="57"/>
        <v>0.18719999999999998</v>
      </c>
      <c r="Q86" s="53">
        <f t="shared" si="58"/>
        <v>20.591999999999999</v>
      </c>
      <c r="R86" s="157"/>
      <c r="S86" s="59"/>
      <c r="T86" s="156"/>
      <c r="U86" s="154"/>
      <c r="V86" s="155"/>
      <c r="W86" s="154"/>
      <c r="X86" s="154"/>
      <c r="Y86" s="153"/>
      <c r="Z86" s="57">
        <v>440</v>
      </c>
      <c r="AA86" s="56" t="s">
        <v>3</v>
      </c>
      <c r="AB86" s="55">
        <f t="shared" si="59"/>
        <v>633.6</v>
      </c>
      <c r="AC86" s="54">
        <f t="shared" si="60"/>
        <v>82.367999999999995</v>
      </c>
      <c r="AD86" s="53">
        <f t="shared" si="61"/>
        <v>9060.48</v>
      </c>
      <c r="AE86" s="149" t="s">
        <v>134</v>
      </c>
      <c r="AF86" s="51">
        <f t="shared" si="51"/>
        <v>438</v>
      </c>
      <c r="AG86" s="50" t="s">
        <v>1</v>
      </c>
      <c r="AH86" s="49">
        <f t="shared" si="62"/>
        <v>630.72</v>
      </c>
      <c r="AI86" s="48">
        <f t="shared" si="63"/>
        <v>81.993599999999986</v>
      </c>
      <c r="AJ86" s="47">
        <f t="shared" si="64"/>
        <v>9019.2960000000003</v>
      </c>
      <c r="AK86" s="46" t="s">
        <v>297</v>
      </c>
      <c r="AL86" s="45"/>
      <c r="AM86" s="44">
        <f t="shared" si="49"/>
        <v>1534</v>
      </c>
      <c r="AN86" s="43">
        <f t="shared" si="65"/>
        <v>1840.8</v>
      </c>
      <c r="AO86" s="42">
        <f t="shared" si="52"/>
        <v>11800</v>
      </c>
      <c r="AP86" s="41">
        <f t="shared" si="66"/>
        <v>14160</v>
      </c>
      <c r="AQ86" s="435"/>
      <c r="AR86" s="435"/>
      <c r="AS86" s="435"/>
      <c r="AT86" s="435"/>
      <c r="AU86" s="435"/>
      <c r="AV86" s="435"/>
      <c r="AW86" s="435"/>
      <c r="AX86" s="435"/>
      <c r="AY86" s="108"/>
      <c r="AZ86" s="458"/>
      <c r="BA86" s="66" t="str">
        <f t="shared" si="54"/>
        <v>206949</v>
      </c>
      <c r="BB86" s="66">
        <v>110</v>
      </c>
      <c r="BC86" s="40">
        <v>11800</v>
      </c>
      <c r="BD86" s="40">
        <f t="shared" si="53"/>
        <v>1534</v>
      </c>
      <c r="BE86" s="453"/>
      <c r="BF86" s="453"/>
    </row>
    <row r="87" spans="1:58" ht="15" customHeight="1" x14ac:dyDescent="0.25">
      <c r="A87" s="73" t="s">
        <v>1007</v>
      </c>
      <c r="B87" s="72" t="s">
        <v>283</v>
      </c>
      <c r="C87" s="74">
        <v>140</v>
      </c>
      <c r="D87" s="74">
        <v>1000</v>
      </c>
      <c r="E87" s="74">
        <v>600</v>
      </c>
      <c r="F87" s="72" t="str">
        <f t="shared" si="55"/>
        <v>1000x600x140</v>
      </c>
      <c r="G87" s="415" t="s">
        <v>1225</v>
      </c>
      <c r="H87" s="420" t="s">
        <v>1222</v>
      </c>
      <c r="I87" s="67" t="s">
        <v>109</v>
      </c>
      <c r="J87" s="65"/>
      <c r="K87" s="64" t="str">
        <f t="shared" si="48"/>
        <v>C</v>
      </c>
      <c r="L87" s="64" t="str">
        <f t="shared" si="50"/>
        <v>C</v>
      </c>
      <c r="M87" s="63"/>
      <c r="N87" s="62">
        <v>2</v>
      </c>
      <c r="O87" s="55">
        <f t="shared" si="56"/>
        <v>1.2</v>
      </c>
      <c r="P87" s="54">
        <f t="shared" si="57"/>
        <v>0.16800000000000001</v>
      </c>
      <c r="Q87" s="53">
        <f t="shared" si="58"/>
        <v>18.48</v>
      </c>
      <c r="R87" s="57">
        <v>32</v>
      </c>
      <c r="S87" s="59">
        <v>4</v>
      </c>
      <c r="T87" s="162">
        <f>R87*N87</f>
        <v>64</v>
      </c>
      <c r="U87" s="55">
        <f>O87*R87</f>
        <v>38.4</v>
      </c>
      <c r="V87" s="54">
        <f>P87*R87</f>
        <v>5.3760000000000003</v>
      </c>
      <c r="W87" s="55">
        <f>BB87*V87</f>
        <v>591.36</v>
      </c>
      <c r="X87" s="55" t="s">
        <v>164</v>
      </c>
      <c r="Y87" s="161">
        <f>R87/S87*N87*C87+140</f>
        <v>2380</v>
      </c>
      <c r="Z87" s="150">
        <f>AA87*R87</f>
        <v>416</v>
      </c>
      <c r="AA87" s="59">
        <v>13</v>
      </c>
      <c r="AB87" s="55">
        <f t="shared" si="59"/>
        <v>499.2</v>
      </c>
      <c r="AC87" s="54">
        <f t="shared" si="60"/>
        <v>69.888000000000005</v>
      </c>
      <c r="AD87" s="53">
        <f t="shared" si="61"/>
        <v>7687.68</v>
      </c>
      <c r="AE87" s="149" t="s">
        <v>134</v>
      </c>
      <c r="AF87" s="51">
        <f t="shared" si="51"/>
        <v>16</v>
      </c>
      <c r="AG87" s="160" t="s">
        <v>137</v>
      </c>
      <c r="AH87" s="49">
        <f t="shared" si="62"/>
        <v>614.4</v>
      </c>
      <c r="AI87" s="48">
        <f t="shared" si="63"/>
        <v>86.016000000000005</v>
      </c>
      <c r="AJ87" s="47">
        <f t="shared" si="64"/>
        <v>9461.76</v>
      </c>
      <c r="AK87" s="46" t="s">
        <v>296</v>
      </c>
      <c r="AL87" s="45" t="s">
        <v>1241</v>
      </c>
      <c r="AM87" s="44">
        <f t="shared" si="49"/>
        <v>1652</v>
      </c>
      <c r="AN87" s="43">
        <f t="shared" si="65"/>
        <v>1982.4</v>
      </c>
      <c r="AO87" s="42">
        <f t="shared" si="52"/>
        <v>11800</v>
      </c>
      <c r="AP87" s="41">
        <f t="shared" si="66"/>
        <v>14160</v>
      </c>
      <c r="AQ87" s="435"/>
      <c r="AR87" s="435"/>
      <c r="AS87" s="435"/>
      <c r="AT87" s="435"/>
      <c r="AU87" s="435"/>
      <c r="AV87" s="435"/>
      <c r="AW87" s="435"/>
      <c r="AX87" s="435"/>
      <c r="AY87" s="108"/>
      <c r="AZ87" s="458"/>
      <c r="BA87" s="66" t="str">
        <f t="shared" si="54"/>
        <v>281073</v>
      </c>
      <c r="BB87" s="66">
        <v>110</v>
      </c>
      <c r="BC87" s="40">
        <v>11800</v>
      </c>
      <c r="BD87" s="40">
        <f t="shared" si="53"/>
        <v>1652</v>
      </c>
      <c r="BE87" s="453"/>
      <c r="BF87" s="453"/>
    </row>
    <row r="88" spans="1:58" ht="15" customHeight="1" x14ac:dyDescent="0.25">
      <c r="A88" s="73" t="s">
        <v>1007</v>
      </c>
      <c r="B88" s="72" t="s">
        <v>283</v>
      </c>
      <c r="C88" s="74">
        <v>140</v>
      </c>
      <c r="D88" s="74">
        <v>1200</v>
      </c>
      <c r="E88" s="74">
        <v>600</v>
      </c>
      <c r="F88" s="72" t="str">
        <f t="shared" si="55"/>
        <v>1200x600x140</v>
      </c>
      <c r="G88" s="415" t="s">
        <v>1226</v>
      </c>
      <c r="H88" s="420" t="s">
        <v>1223</v>
      </c>
      <c r="I88" s="67" t="s">
        <v>109</v>
      </c>
      <c r="J88" s="65"/>
      <c r="K88" s="64" t="str">
        <f t="shared" si="48"/>
        <v>C</v>
      </c>
      <c r="L88" s="64" t="str">
        <f t="shared" si="50"/>
        <v>C</v>
      </c>
      <c r="M88" s="63"/>
      <c r="N88" s="62">
        <v>2</v>
      </c>
      <c r="O88" s="55">
        <f t="shared" si="56"/>
        <v>1.44</v>
      </c>
      <c r="P88" s="54">
        <f t="shared" si="57"/>
        <v>0.2016</v>
      </c>
      <c r="Q88" s="53">
        <f t="shared" si="58"/>
        <v>22.176000000000002</v>
      </c>
      <c r="R88" s="57">
        <v>32</v>
      </c>
      <c r="S88" s="59">
        <v>4</v>
      </c>
      <c r="T88" s="162">
        <f>R88*N88</f>
        <v>64</v>
      </c>
      <c r="U88" s="55">
        <f>O88*R88</f>
        <v>46.08</v>
      </c>
      <c r="V88" s="54">
        <f>P88*R88</f>
        <v>6.4512</v>
      </c>
      <c r="W88" s="55">
        <f>BB88*V88</f>
        <v>709.63200000000006</v>
      </c>
      <c r="X88" s="55" t="s">
        <v>164</v>
      </c>
      <c r="Y88" s="161">
        <f>R88/S88*N88*C88+140</f>
        <v>2380</v>
      </c>
      <c r="Z88" s="150">
        <f>AA88*R88</f>
        <v>416</v>
      </c>
      <c r="AA88" s="59">
        <v>13</v>
      </c>
      <c r="AB88" s="55">
        <f t="shared" si="59"/>
        <v>599.04</v>
      </c>
      <c r="AC88" s="54">
        <f t="shared" si="60"/>
        <v>83.865600000000001</v>
      </c>
      <c r="AD88" s="53">
        <f t="shared" si="61"/>
        <v>9225.2160000000003</v>
      </c>
      <c r="AE88" s="149" t="s">
        <v>134</v>
      </c>
      <c r="AF88" s="51">
        <f t="shared" si="51"/>
        <v>13</v>
      </c>
      <c r="AG88" s="160" t="s">
        <v>137</v>
      </c>
      <c r="AH88" s="49">
        <f t="shared" si="62"/>
        <v>599.04</v>
      </c>
      <c r="AI88" s="48">
        <f t="shared" si="63"/>
        <v>83.865600000000001</v>
      </c>
      <c r="AJ88" s="47">
        <f t="shared" si="64"/>
        <v>9225.2160000000003</v>
      </c>
      <c r="AK88" s="46" t="s">
        <v>295</v>
      </c>
      <c r="AL88" s="45" t="s">
        <v>1242</v>
      </c>
      <c r="AM88" s="44">
        <f t="shared" si="49"/>
        <v>1652</v>
      </c>
      <c r="AN88" s="43">
        <f t="shared" si="65"/>
        <v>1982.4</v>
      </c>
      <c r="AO88" s="42">
        <f t="shared" si="52"/>
        <v>11800</v>
      </c>
      <c r="AP88" s="41">
        <f t="shared" si="66"/>
        <v>14160</v>
      </c>
      <c r="AQ88" s="435"/>
      <c r="AR88" s="435"/>
      <c r="AS88" s="435"/>
      <c r="AT88" s="435"/>
      <c r="AU88" s="435"/>
      <c r="AV88" s="435"/>
      <c r="AW88" s="435"/>
      <c r="AX88" s="435"/>
      <c r="AY88" s="108"/>
      <c r="AZ88" s="458"/>
      <c r="BA88" s="66" t="str">
        <f t="shared" si="54"/>
        <v>299027</v>
      </c>
      <c r="BB88" s="66">
        <v>110</v>
      </c>
      <c r="BC88" s="40">
        <v>11800</v>
      </c>
      <c r="BD88" s="40">
        <f t="shared" si="53"/>
        <v>1652</v>
      </c>
      <c r="BE88" s="453"/>
      <c r="BF88" s="453"/>
    </row>
    <row r="89" spans="1:58" ht="15" customHeight="1" x14ac:dyDescent="0.25">
      <c r="A89" s="73" t="s">
        <v>1007</v>
      </c>
      <c r="B89" s="72" t="s">
        <v>283</v>
      </c>
      <c r="C89" s="71">
        <v>150</v>
      </c>
      <c r="D89" s="71">
        <v>1000</v>
      </c>
      <c r="E89" s="71">
        <v>600</v>
      </c>
      <c r="F89" s="70" t="str">
        <f t="shared" si="55"/>
        <v>1000x600x150</v>
      </c>
      <c r="G89" s="415" t="s">
        <v>294</v>
      </c>
      <c r="H89" s="420" t="s">
        <v>293</v>
      </c>
      <c r="I89" s="67" t="s">
        <v>1</v>
      </c>
      <c r="J89" s="65" t="str">
        <f>$AE89</f>
        <v>A</v>
      </c>
      <c r="K89" s="64" t="str">
        <f t="shared" si="48"/>
        <v>A</v>
      </c>
      <c r="L89" s="64" t="str">
        <f t="shared" si="50"/>
        <v>A</v>
      </c>
      <c r="M89" s="63" t="str">
        <f>$AE89</f>
        <v>A</v>
      </c>
      <c r="N89" s="62">
        <v>2</v>
      </c>
      <c r="O89" s="55">
        <f t="shared" si="56"/>
        <v>1.2</v>
      </c>
      <c r="P89" s="54">
        <f t="shared" si="57"/>
        <v>0.18</v>
      </c>
      <c r="Q89" s="53">
        <f t="shared" si="58"/>
        <v>19.8</v>
      </c>
      <c r="R89" s="157"/>
      <c r="S89" s="59"/>
      <c r="T89" s="156"/>
      <c r="U89" s="154"/>
      <c r="V89" s="155"/>
      <c r="W89" s="154"/>
      <c r="X89" s="154"/>
      <c r="Y89" s="153"/>
      <c r="Z89" s="57">
        <v>416</v>
      </c>
      <c r="AA89" s="56" t="s">
        <v>3</v>
      </c>
      <c r="AB89" s="55">
        <f t="shared" si="59"/>
        <v>499.2</v>
      </c>
      <c r="AC89" s="54">
        <f t="shared" si="60"/>
        <v>74.88</v>
      </c>
      <c r="AD89" s="53">
        <f t="shared" si="61"/>
        <v>8236.8000000000011</v>
      </c>
      <c r="AE89" s="52" t="s">
        <v>2</v>
      </c>
      <c r="AF89" s="51">
        <f t="shared" si="51"/>
        <v>1</v>
      </c>
      <c r="AG89" s="50" t="s">
        <v>1</v>
      </c>
      <c r="AH89" s="49">
        <f t="shared" si="62"/>
        <v>1.2</v>
      </c>
      <c r="AI89" s="48">
        <f t="shared" si="63"/>
        <v>0.18</v>
      </c>
      <c r="AJ89" s="47">
        <f t="shared" si="64"/>
        <v>19.8</v>
      </c>
      <c r="AK89" s="46" t="s">
        <v>292</v>
      </c>
      <c r="AL89" s="45"/>
      <c r="AM89" s="44">
        <f t="shared" si="49"/>
        <v>1770</v>
      </c>
      <c r="AN89" s="43">
        <f t="shared" si="65"/>
        <v>2124</v>
      </c>
      <c r="AO89" s="42">
        <f t="shared" si="52"/>
        <v>11800</v>
      </c>
      <c r="AP89" s="41">
        <f t="shared" si="66"/>
        <v>14160</v>
      </c>
      <c r="AQ89" s="435"/>
      <c r="AR89" s="435"/>
      <c r="AS89" s="435"/>
      <c r="AT89" s="435"/>
      <c r="AU89" s="435"/>
      <c r="AV89" s="435"/>
      <c r="AW89" s="435"/>
      <c r="AX89" s="435"/>
      <c r="AY89" s="108"/>
      <c r="AZ89" s="458"/>
      <c r="BA89" s="66" t="str">
        <f t="shared" si="54"/>
        <v>195962</v>
      </c>
      <c r="BB89" s="66">
        <v>110</v>
      </c>
      <c r="BC89" s="40">
        <v>11800</v>
      </c>
      <c r="BD89" s="40">
        <f t="shared" si="53"/>
        <v>1770</v>
      </c>
      <c r="BE89" s="453"/>
      <c r="BF89" s="453"/>
    </row>
    <row r="90" spans="1:58" ht="15" customHeight="1" x14ac:dyDescent="0.25">
      <c r="A90" s="73" t="s">
        <v>1007</v>
      </c>
      <c r="B90" s="72" t="s">
        <v>283</v>
      </c>
      <c r="C90" s="74">
        <v>150</v>
      </c>
      <c r="D90" s="74">
        <v>1000</v>
      </c>
      <c r="E90" s="74">
        <v>600</v>
      </c>
      <c r="F90" s="72" t="str">
        <f t="shared" si="55"/>
        <v>1000x600x150</v>
      </c>
      <c r="G90" s="415" t="s">
        <v>1227</v>
      </c>
      <c r="H90" s="420" t="s">
        <v>1228</v>
      </c>
      <c r="I90" s="67" t="s">
        <v>109</v>
      </c>
      <c r="J90" s="65"/>
      <c r="K90" s="64" t="str">
        <f t="shared" si="48"/>
        <v>A</v>
      </c>
      <c r="L90" s="64" t="str">
        <f t="shared" si="50"/>
        <v>A</v>
      </c>
      <c r="M90" s="63"/>
      <c r="N90" s="62">
        <v>2</v>
      </c>
      <c r="O90" s="55">
        <f t="shared" si="56"/>
        <v>1.2</v>
      </c>
      <c r="P90" s="54">
        <f t="shared" si="57"/>
        <v>0.18</v>
      </c>
      <c r="Q90" s="53">
        <f t="shared" si="58"/>
        <v>19.8</v>
      </c>
      <c r="R90" s="57">
        <v>32</v>
      </c>
      <c r="S90" s="59">
        <v>4</v>
      </c>
      <c r="T90" s="162">
        <f>R90*N90</f>
        <v>64</v>
      </c>
      <c r="U90" s="55">
        <f>O90*R90</f>
        <v>38.4</v>
      </c>
      <c r="V90" s="54">
        <f>P90*R90</f>
        <v>5.76</v>
      </c>
      <c r="W90" s="55">
        <f>BB90*V90</f>
        <v>633.6</v>
      </c>
      <c r="X90" s="55" t="s">
        <v>164</v>
      </c>
      <c r="Y90" s="161">
        <f>R90/S90*N90*C90+140</f>
        <v>2540</v>
      </c>
      <c r="Z90" s="150">
        <f>AA90*R90</f>
        <v>416</v>
      </c>
      <c r="AA90" s="59">
        <v>13</v>
      </c>
      <c r="AB90" s="55">
        <f t="shared" si="59"/>
        <v>499.2</v>
      </c>
      <c r="AC90" s="54">
        <f t="shared" si="60"/>
        <v>74.88</v>
      </c>
      <c r="AD90" s="53">
        <f t="shared" si="61"/>
        <v>8236.8000000000011</v>
      </c>
      <c r="AE90" s="52" t="s">
        <v>2</v>
      </c>
      <c r="AF90" s="51">
        <f t="shared" si="51"/>
        <v>1</v>
      </c>
      <c r="AG90" s="160" t="s">
        <v>137</v>
      </c>
      <c r="AH90" s="49">
        <f t="shared" si="62"/>
        <v>38.4</v>
      </c>
      <c r="AI90" s="48">
        <f t="shared" si="63"/>
        <v>5.76</v>
      </c>
      <c r="AJ90" s="47">
        <f t="shared" si="64"/>
        <v>633.6</v>
      </c>
      <c r="AK90" s="46" t="s">
        <v>292</v>
      </c>
      <c r="AL90" s="45" t="s">
        <v>1243</v>
      </c>
      <c r="AM90" s="44">
        <f t="shared" si="49"/>
        <v>1770</v>
      </c>
      <c r="AN90" s="43">
        <f t="shared" si="65"/>
        <v>2124</v>
      </c>
      <c r="AO90" s="42">
        <f t="shared" si="52"/>
        <v>11800</v>
      </c>
      <c r="AP90" s="41">
        <f t="shared" si="66"/>
        <v>14160</v>
      </c>
      <c r="AQ90" s="435"/>
      <c r="AR90" s="435"/>
      <c r="AS90" s="435"/>
      <c r="AT90" s="435"/>
      <c r="AU90" s="435"/>
      <c r="AV90" s="435"/>
      <c r="AW90" s="435"/>
      <c r="AX90" s="435"/>
      <c r="AY90" s="108"/>
      <c r="AZ90" s="458"/>
      <c r="BA90" s="66" t="str">
        <f t="shared" si="54"/>
        <v>221052</v>
      </c>
      <c r="BB90" s="66">
        <v>110</v>
      </c>
      <c r="BC90" s="40">
        <v>11800</v>
      </c>
      <c r="BD90" s="40">
        <f t="shared" si="53"/>
        <v>1770</v>
      </c>
      <c r="BE90" s="453"/>
      <c r="BF90" s="453"/>
    </row>
    <row r="91" spans="1:58" ht="15" customHeight="1" x14ac:dyDescent="0.25">
      <c r="A91" s="73" t="s">
        <v>1007</v>
      </c>
      <c r="B91" s="72" t="s">
        <v>283</v>
      </c>
      <c r="C91" s="74">
        <v>150</v>
      </c>
      <c r="D91" s="71">
        <v>1200</v>
      </c>
      <c r="E91" s="71">
        <v>600</v>
      </c>
      <c r="F91" s="70" t="str">
        <f t="shared" si="55"/>
        <v>1200x600x150</v>
      </c>
      <c r="G91" s="415" t="s">
        <v>291</v>
      </c>
      <c r="H91" s="420" t="s">
        <v>290</v>
      </c>
      <c r="I91" s="67" t="s">
        <v>1</v>
      </c>
      <c r="J91" s="65"/>
      <c r="K91" s="64" t="str">
        <f t="shared" si="48"/>
        <v>A</v>
      </c>
      <c r="L91" s="64" t="str">
        <f t="shared" si="50"/>
        <v>A</v>
      </c>
      <c r="M91" s="63"/>
      <c r="N91" s="62">
        <v>2</v>
      </c>
      <c r="O91" s="55">
        <f t="shared" si="56"/>
        <v>1.44</v>
      </c>
      <c r="P91" s="54">
        <f t="shared" si="57"/>
        <v>0.216</v>
      </c>
      <c r="Q91" s="53">
        <f t="shared" si="58"/>
        <v>23.759999999999998</v>
      </c>
      <c r="R91" s="157"/>
      <c r="S91" s="59"/>
      <c r="T91" s="156"/>
      <c r="U91" s="154"/>
      <c r="V91" s="155"/>
      <c r="W91" s="154"/>
      <c r="X91" s="154"/>
      <c r="Y91" s="153"/>
      <c r="Z91" s="57">
        <v>352</v>
      </c>
      <c r="AA91" s="56" t="s">
        <v>3</v>
      </c>
      <c r="AB91" s="55">
        <f t="shared" si="59"/>
        <v>506.88</v>
      </c>
      <c r="AC91" s="54">
        <f t="shared" si="60"/>
        <v>76.031999999999996</v>
      </c>
      <c r="AD91" s="53">
        <f t="shared" si="61"/>
        <v>8363.5199999999986</v>
      </c>
      <c r="AE91" s="52" t="s">
        <v>2</v>
      </c>
      <c r="AF91" s="51">
        <f t="shared" si="51"/>
        <v>1</v>
      </c>
      <c r="AG91" s="50" t="s">
        <v>1</v>
      </c>
      <c r="AH91" s="49">
        <f t="shared" si="62"/>
        <v>1.44</v>
      </c>
      <c r="AI91" s="48">
        <f t="shared" si="63"/>
        <v>0.216</v>
      </c>
      <c r="AJ91" s="47">
        <f t="shared" si="64"/>
        <v>23.759999999999998</v>
      </c>
      <c r="AK91" s="46" t="s">
        <v>287</v>
      </c>
      <c r="AL91" s="45"/>
      <c r="AM91" s="44">
        <f t="shared" si="49"/>
        <v>1770</v>
      </c>
      <c r="AN91" s="43">
        <f t="shared" si="65"/>
        <v>2124</v>
      </c>
      <c r="AO91" s="42">
        <f t="shared" si="52"/>
        <v>11800</v>
      </c>
      <c r="AP91" s="41">
        <f t="shared" si="66"/>
        <v>14160</v>
      </c>
      <c r="AQ91" s="435"/>
      <c r="AR91" s="435"/>
      <c r="AS91" s="435"/>
      <c r="AT91" s="435"/>
      <c r="AU91" s="435"/>
      <c r="AV91" s="435"/>
      <c r="AW91" s="435"/>
      <c r="AX91" s="435"/>
      <c r="AY91" s="108"/>
      <c r="AZ91" s="458"/>
      <c r="BA91" s="66" t="str">
        <f t="shared" si="54"/>
        <v>207038</v>
      </c>
      <c r="BB91" s="66">
        <v>110</v>
      </c>
      <c r="BC91" s="40">
        <v>11800</v>
      </c>
      <c r="BD91" s="40">
        <f t="shared" si="53"/>
        <v>1770</v>
      </c>
      <c r="BE91" s="453"/>
      <c r="BF91" s="453"/>
    </row>
    <row r="92" spans="1:58" ht="15" customHeight="1" x14ac:dyDescent="0.25">
      <c r="A92" s="73" t="s">
        <v>1007</v>
      </c>
      <c r="B92" s="72" t="s">
        <v>283</v>
      </c>
      <c r="C92" s="74">
        <v>150</v>
      </c>
      <c r="D92" s="74">
        <v>1200</v>
      </c>
      <c r="E92" s="74">
        <v>600</v>
      </c>
      <c r="F92" s="72" t="str">
        <f t="shared" si="55"/>
        <v>1200x600x150</v>
      </c>
      <c r="G92" s="415" t="s">
        <v>289</v>
      </c>
      <c r="H92" s="420" t="s">
        <v>288</v>
      </c>
      <c r="I92" s="67" t="s">
        <v>109</v>
      </c>
      <c r="J92" s="65"/>
      <c r="K92" s="64" t="str">
        <f t="shared" si="48"/>
        <v>A</v>
      </c>
      <c r="L92" s="64" t="str">
        <f t="shared" si="50"/>
        <v>A</v>
      </c>
      <c r="M92" s="63"/>
      <c r="N92" s="62">
        <v>2</v>
      </c>
      <c r="O92" s="55">
        <f t="shared" si="56"/>
        <v>1.44</v>
      </c>
      <c r="P92" s="54">
        <f t="shared" si="57"/>
        <v>0.216</v>
      </c>
      <c r="Q92" s="53">
        <f t="shared" si="58"/>
        <v>23.759999999999998</v>
      </c>
      <c r="R92" s="57">
        <v>32</v>
      </c>
      <c r="S92" s="59">
        <v>4</v>
      </c>
      <c r="T92" s="162">
        <f>R92*N92</f>
        <v>64</v>
      </c>
      <c r="U92" s="55">
        <f>O92*R92</f>
        <v>46.08</v>
      </c>
      <c r="V92" s="54">
        <f>P92*R92</f>
        <v>6.9119999999999999</v>
      </c>
      <c r="W92" s="55">
        <f>BB92*V92</f>
        <v>760.31999999999994</v>
      </c>
      <c r="X92" s="55" t="s">
        <v>139</v>
      </c>
      <c r="Y92" s="58">
        <f>R92/S92*N92*C92+140</f>
        <v>2540</v>
      </c>
      <c r="Z92" s="150">
        <f>AA92*R92</f>
        <v>352</v>
      </c>
      <c r="AA92" s="59">
        <v>11</v>
      </c>
      <c r="AB92" s="55">
        <f t="shared" si="59"/>
        <v>506.88</v>
      </c>
      <c r="AC92" s="54">
        <f t="shared" si="60"/>
        <v>76.031999999999996</v>
      </c>
      <c r="AD92" s="53">
        <f t="shared" si="61"/>
        <v>8363.5199999999986</v>
      </c>
      <c r="AE92" s="52" t="s">
        <v>2</v>
      </c>
      <c r="AF92" s="51">
        <f t="shared" si="51"/>
        <v>1</v>
      </c>
      <c r="AG92" s="160" t="s">
        <v>137</v>
      </c>
      <c r="AH92" s="49">
        <f t="shared" si="62"/>
        <v>46.08</v>
      </c>
      <c r="AI92" s="48">
        <f t="shared" si="63"/>
        <v>6.9119999999999999</v>
      </c>
      <c r="AJ92" s="47">
        <f t="shared" si="64"/>
        <v>760.31999999999994</v>
      </c>
      <c r="AK92" s="46" t="s">
        <v>287</v>
      </c>
      <c r="AL92" s="45" t="s">
        <v>286</v>
      </c>
      <c r="AM92" s="44">
        <f t="shared" si="49"/>
        <v>1770</v>
      </c>
      <c r="AN92" s="43">
        <f t="shared" si="65"/>
        <v>2124</v>
      </c>
      <c r="AO92" s="42">
        <f t="shared" si="52"/>
        <v>11800</v>
      </c>
      <c r="AP92" s="41">
        <f t="shared" si="66"/>
        <v>14160</v>
      </c>
      <c r="AQ92" s="435"/>
      <c r="AR92" s="435"/>
      <c r="AS92" s="435"/>
      <c r="AT92" s="435"/>
      <c r="AU92" s="435"/>
      <c r="AV92" s="435"/>
      <c r="AW92" s="435"/>
      <c r="AX92" s="435"/>
      <c r="AY92" s="108"/>
      <c r="AZ92" s="458"/>
      <c r="BA92" s="66" t="str">
        <f t="shared" si="54"/>
        <v>257934</v>
      </c>
      <c r="BB92" s="66">
        <v>110</v>
      </c>
      <c r="BC92" s="40">
        <v>11800</v>
      </c>
      <c r="BD92" s="40">
        <f t="shared" si="53"/>
        <v>1770</v>
      </c>
      <c r="BE92" s="453"/>
      <c r="BF92" s="453"/>
    </row>
    <row r="93" spans="1:58" ht="15" customHeight="1" x14ac:dyDescent="0.25">
      <c r="A93" s="73" t="s">
        <v>1007</v>
      </c>
      <c r="B93" s="72" t="s">
        <v>283</v>
      </c>
      <c r="C93" s="71">
        <v>160</v>
      </c>
      <c r="D93" s="71">
        <v>1000</v>
      </c>
      <c r="E93" s="71">
        <v>600</v>
      </c>
      <c r="F93" s="70" t="str">
        <f t="shared" si="55"/>
        <v>1000x600x160</v>
      </c>
      <c r="G93" s="415" t="s">
        <v>1229</v>
      </c>
      <c r="H93" s="420" t="s">
        <v>1224</v>
      </c>
      <c r="I93" s="67" t="s">
        <v>1</v>
      </c>
      <c r="J93" s="65" t="s">
        <v>1251</v>
      </c>
      <c r="K93" s="64" t="s">
        <v>1251</v>
      </c>
      <c r="L93" s="64" t="s">
        <v>1251</v>
      </c>
      <c r="M93" s="63" t="s">
        <v>1251</v>
      </c>
      <c r="N93" s="62">
        <v>2</v>
      </c>
      <c r="O93" s="55">
        <f t="shared" si="56"/>
        <v>1.2</v>
      </c>
      <c r="P93" s="54">
        <f t="shared" si="57"/>
        <v>0.192</v>
      </c>
      <c r="Q93" s="53">
        <f t="shared" si="58"/>
        <v>21.12</v>
      </c>
      <c r="R93" s="157"/>
      <c r="S93" s="59"/>
      <c r="T93" s="156"/>
      <c r="U93" s="55"/>
      <c r="V93" s="54"/>
      <c r="W93" s="55"/>
      <c r="X93" s="55"/>
      <c r="Y93" s="58"/>
      <c r="Z93" s="150">
        <v>416</v>
      </c>
      <c r="AA93" s="56" t="s">
        <v>3</v>
      </c>
      <c r="AB93" s="55">
        <f t="shared" si="59"/>
        <v>499.2</v>
      </c>
      <c r="AC93" s="54">
        <f t="shared" si="60"/>
        <v>79.872</v>
      </c>
      <c r="AD93" s="53">
        <f t="shared" si="61"/>
        <v>8785.92</v>
      </c>
      <c r="AE93" s="149" t="s">
        <v>134</v>
      </c>
      <c r="AF93" s="51">
        <f t="shared" si="51"/>
        <v>427</v>
      </c>
      <c r="AG93" s="50" t="s">
        <v>1</v>
      </c>
      <c r="AH93" s="49">
        <f t="shared" si="62"/>
        <v>512.4</v>
      </c>
      <c r="AI93" s="48">
        <f t="shared" si="63"/>
        <v>81.983999999999995</v>
      </c>
      <c r="AJ93" s="47">
        <f t="shared" si="64"/>
        <v>9018.24</v>
      </c>
      <c r="AK93" s="46" t="s">
        <v>1244</v>
      </c>
      <c r="AL93" s="45"/>
      <c r="AM93" s="44">
        <f t="shared" si="49"/>
        <v>1888</v>
      </c>
      <c r="AN93" s="43">
        <f t="shared" si="65"/>
        <v>2265.6</v>
      </c>
      <c r="AO93" s="42">
        <f t="shared" si="52"/>
        <v>11800</v>
      </c>
      <c r="AP93" s="41">
        <f t="shared" si="66"/>
        <v>14160</v>
      </c>
      <c r="AQ93" s="435"/>
      <c r="AR93" s="435"/>
      <c r="AS93" s="435"/>
      <c r="AT93" s="435"/>
      <c r="AU93" s="435"/>
      <c r="AV93" s="435"/>
      <c r="AW93" s="435"/>
      <c r="AX93" s="435"/>
      <c r="AY93" s="108"/>
      <c r="AZ93" s="458"/>
      <c r="BA93" s="66" t="str">
        <f t="shared" si="54"/>
        <v>195964</v>
      </c>
      <c r="BB93" s="66">
        <v>110</v>
      </c>
      <c r="BC93" s="40">
        <v>11800</v>
      </c>
      <c r="BD93" s="40">
        <f t="shared" si="53"/>
        <v>1888</v>
      </c>
      <c r="BE93" s="453"/>
      <c r="BF93" s="453"/>
    </row>
    <row r="94" spans="1:58" ht="15" customHeight="1" x14ac:dyDescent="0.25">
      <c r="A94" s="73" t="s">
        <v>1007</v>
      </c>
      <c r="B94" s="72" t="s">
        <v>283</v>
      </c>
      <c r="C94" s="71">
        <v>180</v>
      </c>
      <c r="D94" s="71">
        <v>1000</v>
      </c>
      <c r="E94" s="71">
        <v>600</v>
      </c>
      <c r="F94" s="70" t="str">
        <f t="shared" si="55"/>
        <v>1000x600x180</v>
      </c>
      <c r="G94" s="415" t="s">
        <v>285</v>
      </c>
      <c r="H94" s="420" t="s">
        <v>1198</v>
      </c>
      <c r="I94" s="67" t="s">
        <v>1</v>
      </c>
      <c r="J94" s="65" t="str">
        <f>$AE94</f>
        <v>C</v>
      </c>
      <c r="K94" s="64"/>
      <c r="L94" s="64" t="str">
        <f t="shared" ref="L94:M99" si="67">$AE94</f>
        <v>C</v>
      </c>
      <c r="M94" s="63" t="str">
        <f t="shared" si="67"/>
        <v>C</v>
      </c>
      <c r="N94" s="62">
        <v>2</v>
      </c>
      <c r="O94" s="55">
        <f t="shared" si="56"/>
        <v>1.2</v>
      </c>
      <c r="P94" s="54">
        <f t="shared" si="57"/>
        <v>0.216</v>
      </c>
      <c r="Q94" s="53">
        <f t="shared" si="58"/>
        <v>23.759999999999998</v>
      </c>
      <c r="R94" s="157"/>
      <c r="S94" s="59"/>
      <c r="T94" s="156"/>
      <c r="U94" s="154"/>
      <c r="V94" s="155"/>
      <c r="W94" s="154"/>
      <c r="X94" s="154"/>
      <c r="Y94" s="153"/>
      <c r="Z94" s="57">
        <v>364</v>
      </c>
      <c r="AA94" s="56" t="s">
        <v>3</v>
      </c>
      <c r="AB94" s="55">
        <f t="shared" si="59"/>
        <v>436.8</v>
      </c>
      <c r="AC94" s="54">
        <f t="shared" si="60"/>
        <v>78.623999999999995</v>
      </c>
      <c r="AD94" s="53">
        <f t="shared" si="61"/>
        <v>8648.64</v>
      </c>
      <c r="AE94" s="149" t="s">
        <v>134</v>
      </c>
      <c r="AF94" s="51">
        <f t="shared" si="51"/>
        <v>379</v>
      </c>
      <c r="AG94" s="50" t="s">
        <v>1</v>
      </c>
      <c r="AH94" s="49">
        <f t="shared" si="62"/>
        <v>454.8</v>
      </c>
      <c r="AI94" s="48">
        <f t="shared" si="63"/>
        <v>81.864000000000004</v>
      </c>
      <c r="AJ94" s="47">
        <f t="shared" si="64"/>
        <v>9005.0399999999991</v>
      </c>
      <c r="AK94" s="46" t="s">
        <v>284</v>
      </c>
      <c r="AL94" s="45"/>
      <c r="AM94" s="44">
        <f t="shared" si="49"/>
        <v>2124</v>
      </c>
      <c r="AN94" s="43">
        <f t="shared" si="65"/>
        <v>2548.8000000000002</v>
      </c>
      <c r="AO94" s="42">
        <f t="shared" si="52"/>
        <v>11800</v>
      </c>
      <c r="AP94" s="41">
        <f t="shared" si="66"/>
        <v>14160</v>
      </c>
      <c r="AQ94" s="435"/>
      <c r="AR94" s="435"/>
      <c r="AS94" s="435"/>
      <c r="AT94" s="435"/>
      <c r="AU94" s="435"/>
      <c r="AV94" s="435"/>
      <c r="AW94" s="435"/>
      <c r="AX94" s="435"/>
      <c r="AY94" s="108"/>
      <c r="AZ94" s="458"/>
      <c r="BA94" s="66" t="str">
        <f t="shared" si="54"/>
        <v>201094</v>
      </c>
      <c r="BB94" s="66">
        <v>110</v>
      </c>
      <c r="BC94" s="40">
        <v>11800</v>
      </c>
      <c r="BD94" s="40">
        <f t="shared" si="53"/>
        <v>2124</v>
      </c>
      <c r="BE94" s="453"/>
      <c r="BF94" s="453"/>
    </row>
    <row r="95" spans="1:58" ht="15" customHeight="1" x14ac:dyDescent="0.25">
      <c r="A95" s="73" t="s">
        <v>1007</v>
      </c>
      <c r="B95" s="70" t="s">
        <v>980</v>
      </c>
      <c r="C95" s="70">
        <v>50</v>
      </c>
      <c r="D95" s="71">
        <v>1000</v>
      </c>
      <c r="E95" s="71">
        <v>600</v>
      </c>
      <c r="F95" s="70" t="str">
        <f t="shared" si="55"/>
        <v>1000x600x50</v>
      </c>
      <c r="G95" s="415" t="s">
        <v>1031</v>
      </c>
      <c r="H95" s="420" t="s">
        <v>1181</v>
      </c>
      <c r="I95" s="67" t="s">
        <v>1</v>
      </c>
      <c r="J95" s="65" t="str">
        <f>$AE95</f>
        <v>B</v>
      </c>
      <c r="K95" s="64" t="str">
        <f>$AE95</f>
        <v>B</v>
      </c>
      <c r="L95" s="64" t="str">
        <f t="shared" si="67"/>
        <v>B</v>
      </c>
      <c r="M95" s="63" t="str">
        <f t="shared" si="67"/>
        <v>B</v>
      </c>
      <c r="N95" s="62">
        <v>6</v>
      </c>
      <c r="O95" s="55">
        <f t="shared" si="56"/>
        <v>3.6</v>
      </c>
      <c r="P95" s="54">
        <f t="shared" si="57"/>
        <v>0.18</v>
      </c>
      <c r="Q95" s="53">
        <f t="shared" si="58"/>
        <v>19.8</v>
      </c>
      <c r="R95" s="157"/>
      <c r="S95" s="59"/>
      <c r="T95" s="156"/>
      <c r="U95" s="154"/>
      <c r="V95" s="155"/>
      <c r="W95" s="154"/>
      <c r="X95" s="154"/>
      <c r="Y95" s="153"/>
      <c r="Z95" s="57">
        <v>416</v>
      </c>
      <c r="AA95" s="56" t="s">
        <v>3</v>
      </c>
      <c r="AB95" s="55">
        <f t="shared" si="59"/>
        <v>1497.6000000000001</v>
      </c>
      <c r="AC95" s="54">
        <f t="shared" si="60"/>
        <v>74.88</v>
      </c>
      <c r="AD95" s="53">
        <f t="shared" si="61"/>
        <v>8236.8000000000011</v>
      </c>
      <c r="AE95" s="394" t="s">
        <v>169</v>
      </c>
      <c r="AF95" s="51">
        <f t="shared" si="51"/>
        <v>304</v>
      </c>
      <c r="AG95" s="50" t="s">
        <v>1</v>
      </c>
      <c r="AH95" s="49">
        <f t="shared" si="62"/>
        <v>1094.4000000000001</v>
      </c>
      <c r="AI95" s="48">
        <f t="shared" si="63"/>
        <v>54.72</v>
      </c>
      <c r="AJ95" s="47">
        <f t="shared" si="64"/>
        <v>6019.2</v>
      </c>
      <c r="AK95" s="304" t="s">
        <v>992</v>
      </c>
      <c r="AL95" s="45"/>
      <c r="AM95" s="44">
        <f t="shared" si="49"/>
        <v>540</v>
      </c>
      <c r="AN95" s="43">
        <f t="shared" si="65"/>
        <v>648</v>
      </c>
      <c r="AO95" s="42">
        <f t="shared" si="52"/>
        <v>10800</v>
      </c>
      <c r="AP95" s="41">
        <f t="shared" si="66"/>
        <v>12960</v>
      </c>
      <c r="AQ95" s="435"/>
      <c r="AR95" s="435"/>
      <c r="AS95" s="435"/>
      <c r="AT95" s="435"/>
      <c r="AU95" s="435"/>
      <c r="AV95" s="435"/>
      <c r="AW95" s="435"/>
      <c r="AX95" s="435"/>
      <c r="AY95" s="108"/>
      <c r="AZ95" s="458"/>
      <c r="BA95" s="66" t="str">
        <f t="shared" si="54"/>
        <v>293827</v>
      </c>
      <c r="BB95" s="66">
        <v>110</v>
      </c>
      <c r="BC95" s="40">
        <v>10800</v>
      </c>
      <c r="BD95" s="40">
        <f t="shared" si="53"/>
        <v>540</v>
      </c>
      <c r="BE95" s="453"/>
      <c r="BF95" s="453"/>
    </row>
    <row r="96" spans="1:58" ht="15" customHeight="1" x14ac:dyDescent="0.25">
      <c r="A96" s="73" t="s">
        <v>1007</v>
      </c>
      <c r="B96" s="72" t="s">
        <v>980</v>
      </c>
      <c r="C96" s="71">
        <v>100</v>
      </c>
      <c r="D96" s="74">
        <v>1000</v>
      </c>
      <c r="E96" s="74">
        <v>600</v>
      </c>
      <c r="F96" s="70" t="str">
        <f t="shared" si="55"/>
        <v>1000x600x100</v>
      </c>
      <c r="G96" s="415" t="s">
        <v>989</v>
      </c>
      <c r="H96" s="420" t="s">
        <v>987</v>
      </c>
      <c r="I96" s="67" t="s">
        <v>1</v>
      </c>
      <c r="J96" s="65" t="str">
        <f>$AE96</f>
        <v>B</v>
      </c>
      <c r="K96" s="64" t="str">
        <f>$AE96</f>
        <v>B</v>
      </c>
      <c r="L96" s="64" t="str">
        <f t="shared" si="67"/>
        <v>B</v>
      </c>
      <c r="M96" s="63" t="str">
        <f t="shared" si="67"/>
        <v>B</v>
      </c>
      <c r="N96" s="62">
        <v>3</v>
      </c>
      <c r="O96" s="55">
        <f t="shared" si="56"/>
        <v>1.8</v>
      </c>
      <c r="P96" s="54">
        <f t="shared" si="57"/>
        <v>0.18</v>
      </c>
      <c r="Q96" s="53">
        <f t="shared" si="58"/>
        <v>17.099999999999998</v>
      </c>
      <c r="R96" s="157"/>
      <c r="S96" s="59"/>
      <c r="T96" s="156"/>
      <c r="U96" s="154"/>
      <c r="V96" s="155"/>
      <c r="W96" s="154"/>
      <c r="X96" s="154"/>
      <c r="Y96" s="153"/>
      <c r="Z96" s="57">
        <v>416</v>
      </c>
      <c r="AA96" s="56" t="s">
        <v>3</v>
      </c>
      <c r="AB96" s="55">
        <f t="shared" si="59"/>
        <v>748.80000000000007</v>
      </c>
      <c r="AC96" s="54">
        <f t="shared" si="60"/>
        <v>74.88</v>
      </c>
      <c r="AD96" s="53">
        <f t="shared" si="61"/>
        <v>7113.5999999999995</v>
      </c>
      <c r="AE96" s="394" t="s">
        <v>169</v>
      </c>
      <c r="AF96" s="51">
        <f t="shared" si="51"/>
        <v>351</v>
      </c>
      <c r="AG96" s="50" t="s">
        <v>1</v>
      </c>
      <c r="AH96" s="49">
        <f t="shared" si="62"/>
        <v>631.80000000000007</v>
      </c>
      <c r="AI96" s="48">
        <f t="shared" si="63"/>
        <v>63.18</v>
      </c>
      <c r="AJ96" s="47">
        <f t="shared" si="64"/>
        <v>6002.0999999999995</v>
      </c>
      <c r="AK96" s="304" t="s">
        <v>1237</v>
      </c>
      <c r="AL96" s="45"/>
      <c r="AM96" s="44">
        <f t="shared" si="49"/>
        <v>1080</v>
      </c>
      <c r="AN96" s="43">
        <f t="shared" si="65"/>
        <v>1296</v>
      </c>
      <c r="AO96" s="42">
        <f t="shared" si="52"/>
        <v>10800</v>
      </c>
      <c r="AP96" s="41">
        <f t="shared" si="66"/>
        <v>12960</v>
      </c>
      <c r="AQ96" s="435"/>
      <c r="AR96" s="435"/>
      <c r="AS96" s="435"/>
      <c r="AT96" s="435"/>
      <c r="AU96" s="435"/>
      <c r="AV96" s="435"/>
      <c r="AW96" s="435"/>
      <c r="AX96" s="435"/>
      <c r="AY96" s="108"/>
      <c r="AZ96" s="458"/>
      <c r="BA96" s="66" t="str">
        <f t="shared" si="54"/>
        <v>288760</v>
      </c>
      <c r="BB96" s="66">
        <v>95</v>
      </c>
      <c r="BC96" s="40">
        <v>10800</v>
      </c>
      <c r="BD96" s="40">
        <f t="shared" si="53"/>
        <v>1080</v>
      </c>
      <c r="BE96" s="453"/>
      <c r="BF96" s="453"/>
    </row>
    <row r="97" spans="1:58" ht="15" customHeight="1" x14ac:dyDescent="0.25">
      <c r="A97" s="73" t="s">
        <v>1007</v>
      </c>
      <c r="B97" s="72" t="s">
        <v>980</v>
      </c>
      <c r="C97" s="74">
        <v>100</v>
      </c>
      <c r="D97" s="74">
        <v>1000</v>
      </c>
      <c r="E97" s="74">
        <v>600</v>
      </c>
      <c r="F97" s="72" t="str">
        <f t="shared" si="55"/>
        <v>1000x600x100</v>
      </c>
      <c r="G97" s="415" t="s">
        <v>1230</v>
      </c>
      <c r="H97" s="420" t="s">
        <v>1231</v>
      </c>
      <c r="I97" s="67" t="s">
        <v>109</v>
      </c>
      <c r="J97" s="65"/>
      <c r="K97" s="64" t="str">
        <f>$AE97</f>
        <v>B</v>
      </c>
      <c r="L97" s="64" t="str">
        <f t="shared" si="67"/>
        <v>B</v>
      </c>
      <c r="M97" s="63" t="str">
        <f t="shared" si="67"/>
        <v>B</v>
      </c>
      <c r="N97" s="62">
        <v>3</v>
      </c>
      <c r="O97" s="55">
        <f t="shared" si="56"/>
        <v>1.8</v>
      </c>
      <c r="P97" s="54">
        <f t="shared" si="57"/>
        <v>0.18</v>
      </c>
      <c r="Q97" s="53">
        <f t="shared" si="58"/>
        <v>17.099999999999998</v>
      </c>
      <c r="R97" s="57">
        <v>32</v>
      </c>
      <c r="S97" s="59">
        <v>4</v>
      </c>
      <c r="T97" s="162">
        <f>R97*N97</f>
        <v>96</v>
      </c>
      <c r="U97" s="55">
        <f>O97*R97</f>
        <v>57.6</v>
      </c>
      <c r="V97" s="54">
        <f>P97*R97</f>
        <v>5.76</v>
      </c>
      <c r="W97" s="55">
        <f>BB97*V97</f>
        <v>547.19999999999993</v>
      </c>
      <c r="X97" s="55" t="s">
        <v>164</v>
      </c>
      <c r="Y97" s="161">
        <f>R97/S97*N97*C97+140</f>
        <v>2540</v>
      </c>
      <c r="Z97" s="150">
        <f>AA97*R97</f>
        <v>416</v>
      </c>
      <c r="AA97" s="59">
        <v>13</v>
      </c>
      <c r="AB97" s="55">
        <f t="shared" si="59"/>
        <v>748.80000000000007</v>
      </c>
      <c r="AC97" s="54">
        <f t="shared" si="60"/>
        <v>74.88</v>
      </c>
      <c r="AD97" s="53">
        <f t="shared" si="61"/>
        <v>7113.5999999999995</v>
      </c>
      <c r="AE97" s="394" t="s">
        <v>169</v>
      </c>
      <c r="AF97" s="51">
        <f t="shared" si="51"/>
        <v>11</v>
      </c>
      <c r="AG97" s="50" t="s">
        <v>137</v>
      </c>
      <c r="AH97" s="49">
        <f t="shared" si="62"/>
        <v>633.6</v>
      </c>
      <c r="AI97" s="48">
        <f t="shared" si="63"/>
        <v>63.36</v>
      </c>
      <c r="AJ97" s="47">
        <f t="shared" si="64"/>
        <v>6019.1999999999989</v>
      </c>
      <c r="AK97" s="304" t="s">
        <v>1237</v>
      </c>
      <c r="AL97" s="45" t="s">
        <v>1238</v>
      </c>
      <c r="AM97" s="44">
        <f t="shared" si="49"/>
        <v>1080</v>
      </c>
      <c r="AN97" s="43">
        <f t="shared" si="65"/>
        <v>1296</v>
      </c>
      <c r="AO97" s="42">
        <f t="shared" si="52"/>
        <v>10800</v>
      </c>
      <c r="AP97" s="41">
        <f t="shared" si="66"/>
        <v>12960</v>
      </c>
      <c r="AQ97" s="435"/>
      <c r="AR97" s="435"/>
      <c r="AS97" s="435"/>
      <c r="AT97" s="435"/>
      <c r="AU97" s="435"/>
      <c r="AV97" s="435"/>
      <c r="AW97" s="435"/>
      <c r="AX97" s="435"/>
      <c r="AY97" s="108"/>
      <c r="AZ97" s="458"/>
      <c r="BA97" s="66" t="str">
        <f t="shared" si="54"/>
        <v>301294</v>
      </c>
      <c r="BB97" s="66">
        <v>95</v>
      </c>
      <c r="BC97" s="40">
        <v>10800</v>
      </c>
      <c r="BD97" s="40">
        <f t="shared" si="53"/>
        <v>1080</v>
      </c>
      <c r="BE97" s="453"/>
      <c r="BF97" s="453"/>
    </row>
    <row r="98" spans="1:58" ht="15" customHeight="1" x14ac:dyDescent="0.25">
      <c r="A98" s="73" t="s">
        <v>1007</v>
      </c>
      <c r="B98" s="72" t="s">
        <v>980</v>
      </c>
      <c r="C98" s="71">
        <v>150</v>
      </c>
      <c r="D98" s="74">
        <v>1000</v>
      </c>
      <c r="E98" s="74">
        <v>600</v>
      </c>
      <c r="F98" s="70" t="str">
        <f t="shared" si="55"/>
        <v>1000x600x150</v>
      </c>
      <c r="G98" s="415" t="s">
        <v>990</v>
      </c>
      <c r="H98" s="420" t="s">
        <v>988</v>
      </c>
      <c r="I98" s="67" t="s">
        <v>1</v>
      </c>
      <c r="J98" s="65" t="str">
        <f>$AE98</f>
        <v>B</v>
      </c>
      <c r="K98" s="64" t="str">
        <f>$AE98</f>
        <v>B</v>
      </c>
      <c r="L98" s="64" t="str">
        <f t="shared" si="67"/>
        <v>B</v>
      </c>
      <c r="M98" s="63" t="str">
        <f t="shared" si="67"/>
        <v>B</v>
      </c>
      <c r="N98" s="62">
        <v>2</v>
      </c>
      <c r="O98" s="55">
        <f t="shared" si="56"/>
        <v>1.2</v>
      </c>
      <c r="P98" s="54">
        <f t="shared" si="57"/>
        <v>0.18</v>
      </c>
      <c r="Q98" s="53">
        <f t="shared" si="58"/>
        <v>17.099999999999998</v>
      </c>
      <c r="R98" s="157"/>
      <c r="S98" s="59"/>
      <c r="T98" s="156"/>
      <c r="U98" s="154"/>
      <c r="V98" s="155"/>
      <c r="W98" s="154"/>
      <c r="X98" s="154"/>
      <c r="Y98" s="153"/>
      <c r="Z98" s="57">
        <v>416</v>
      </c>
      <c r="AA98" s="56" t="s">
        <v>3</v>
      </c>
      <c r="AB98" s="55">
        <f t="shared" si="59"/>
        <v>499.2</v>
      </c>
      <c r="AC98" s="54">
        <f t="shared" si="60"/>
        <v>74.88</v>
      </c>
      <c r="AD98" s="53">
        <f t="shared" si="61"/>
        <v>7113.5999999999995</v>
      </c>
      <c r="AE98" s="394" t="s">
        <v>169</v>
      </c>
      <c r="AF98" s="51">
        <f t="shared" si="51"/>
        <v>351</v>
      </c>
      <c r="AG98" s="50" t="s">
        <v>1</v>
      </c>
      <c r="AH98" s="49">
        <f t="shared" si="62"/>
        <v>421.2</v>
      </c>
      <c r="AI98" s="48">
        <f t="shared" si="63"/>
        <v>63.18</v>
      </c>
      <c r="AJ98" s="47">
        <f t="shared" si="64"/>
        <v>6002.0999999999995</v>
      </c>
      <c r="AK98" s="304" t="s">
        <v>991</v>
      </c>
      <c r="AL98" s="45"/>
      <c r="AM98" s="44">
        <f t="shared" si="49"/>
        <v>1620</v>
      </c>
      <c r="AN98" s="43">
        <f t="shared" si="65"/>
        <v>1944</v>
      </c>
      <c r="AO98" s="42">
        <f t="shared" si="52"/>
        <v>10800</v>
      </c>
      <c r="AP98" s="41">
        <f t="shared" si="66"/>
        <v>12960</v>
      </c>
      <c r="AQ98" s="435"/>
      <c r="AR98" s="435"/>
      <c r="AS98" s="435"/>
      <c r="AT98" s="435"/>
      <c r="AU98" s="435"/>
      <c r="AV98" s="435"/>
      <c r="AW98" s="435"/>
      <c r="AX98" s="435"/>
      <c r="AY98" s="108"/>
      <c r="AZ98" s="458"/>
      <c r="BA98" s="66" t="str">
        <f t="shared" si="54"/>
        <v>290129</v>
      </c>
      <c r="BB98" s="66">
        <v>95</v>
      </c>
      <c r="BC98" s="40">
        <v>10800</v>
      </c>
      <c r="BD98" s="40">
        <f t="shared" si="53"/>
        <v>1620</v>
      </c>
      <c r="BE98" s="453"/>
      <c r="BF98" s="453"/>
    </row>
    <row r="99" spans="1:58" ht="15" customHeight="1" thickBot="1" x14ac:dyDescent="0.3">
      <c r="A99" s="39" t="s">
        <v>1007</v>
      </c>
      <c r="B99" s="38" t="s">
        <v>980</v>
      </c>
      <c r="C99" s="36">
        <v>150</v>
      </c>
      <c r="D99" s="36">
        <v>1000</v>
      </c>
      <c r="E99" s="36">
        <v>600</v>
      </c>
      <c r="F99" s="38" t="str">
        <f t="shared" si="55"/>
        <v>1000x600x150</v>
      </c>
      <c r="G99" s="416" t="s">
        <v>1232</v>
      </c>
      <c r="H99" s="421" t="s">
        <v>1233</v>
      </c>
      <c r="I99" s="33" t="s">
        <v>109</v>
      </c>
      <c r="J99" s="31"/>
      <c r="K99" s="30" t="str">
        <f>$AE99</f>
        <v>B</v>
      </c>
      <c r="L99" s="30" t="str">
        <f t="shared" si="67"/>
        <v>B</v>
      </c>
      <c r="M99" s="29" t="str">
        <f t="shared" si="67"/>
        <v>B</v>
      </c>
      <c r="N99" s="28">
        <v>2</v>
      </c>
      <c r="O99" s="23">
        <f t="shared" si="56"/>
        <v>1.2</v>
      </c>
      <c r="P99" s="22">
        <f t="shared" si="57"/>
        <v>0.18</v>
      </c>
      <c r="Q99" s="21">
        <f t="shared" si="58"/>
        <v>17.099999999999998</v>
      </c>
      <c r="R99" s="316">
        <v>32</v>
      </c>
      <c r="S99" s="267">
        <v>4</v>
      </c>
      <c r="T99" s="543">
        <f t="shared" ref="T99:T127" si="68">R99*N99</f>
        <v>64</v>
      </c>
      <c r="U99" s="206">
        <f t="shared" ref="U99:U127" si="69">O99*R99</f>
        <v>38.4</v>
      </c>
      <c r="V99" s="266">
        <f t="shared" ref="V99:V127" si="70">P99*R99</f>
        <v>5.76</v>
      </c>
      <c r="W99" s="206">
        <f t="shared" ref="W99:W109" si="71">BB99*V99</f>
        <v>547.19999999999993</v>
      </c>
      <c r="X99" s="206" t="s">
        <v>164</v>
      </c>
      <c r="Y99" s="268">
        <f t="shared" ref="Y99:Y127" si="72">R99/S99*N99*C99+140</f>
        <v>2540</v>
      </c>
      <c r="Z99" s="548">
        <f t="shared" ref="Z99:Z132" si="73">AA99*R99</f>
        <v>416</v>
      </c>
      <c r="AA99" s="267">
        <v>13</v>
      </c>
      <c r="AB99" s="206">
        <f t="shared" si="59"/>
        <v>499.2</v>
      </c>
      <c r="AC99" s="266">
        <f t="shared" si="60"/>
        <v>74.88</v>
      </c>
      <c r="AD99" s="207">
        <f t="shared" si="61"/>
        <v>7113.5999999999995</v>
      </c>
      <c r="AE99" s="394" t="s">
        <v>169</v>
      </c>
      <c r="AF99" s="270">
        <f t="shared" si="51"/>
        <v>11</v>
      </c>
      <c r="AG99" s="312" t="s">
        <v>137</v>
      </c>
      <c r="AH99" s="271">
        <f t="shared" si="62"/>
        <v>422.4</v>
      </c>
      <c r="AI99" s="272">
        <f t="shared" si="63"/>
        <v>63.36</v>
      </c>
      <c r="AJ99" s="273">
        <f t="shared" si="64"/>
        <v>6019.1999999999989</v>
      </c>
      <c r="AK99" s="549" t="s">
        <v>991</v>
      </c>
      <c r="AL99" s="275" t="s">
        <v>1239</v>
      </c>
      <c r="AM99" s="276">
        <f t="shared" si="49"/>
        <v>1620</v>
      </c>
      <c r="AN99" s="277">
        <f t="shared" si="65"/>
        <v>1944</v>
      </c>
      <c r="AO99" s="278">
        <f t="shared" si="52"/>
        <v>10800</v>
      </c>
      <c r="AP99" s="279">
        <f t="shared" si="66"/>
        <v>12960</v>
      </c>
      <c r="AQ99" s="435"/>
      <c r="AR99" s="435"/>
      <c r="AS99" s="435"/>
      <c r="AT99" s="435"/>
      <c r="AU99" s="435"/>
      <c r="AV99" s="435"/>
      <c r="AW99" s="435"/>
      <c r="AX99" s="435"/>
      <c r="AY99" s="108"/>
      <c r="AZ99" s="458"/>
      <c r="BA99" s="32" t="str">
        <f t="shared" si="54"/>
        <v>294699</v>
      </c>
      <c r="BB99" s="32">
        <v>95</v>
      </c>
      <c r="BC99" s="8">
        <v>10800</v>
      </c>
      <c r="BD99" s="8">
        <f t="shared" si="53"/>
        <v>1620</v>
      </c>
      <c r="BE99" s="453"/>
      <c r="BF99" s="453"/>
    </row>
    <row r="100" spans="1:58" s="400" customFormat="1" x14ac:dyDescent="0.25">
      <c r="A100" s="477" t="s">
        <v>1008</v>
      </c>
      <c r="B100" s="508" t="s">
        <v>437</v>
      </c>
      <c r="C100" s="479">
        <v>100</v>
      </c>
      <c r="D100" s="479">
        <v>1000</v>
      </c>
      <c r="E100" s="479">
        <v>600</v>
      </c>
      <c r="F100" s="508" t="str">
        <f t="shared" si="55"/>
        <v>1000x600x100</v>
      </c>
      <c r="G100" s="530" t="s">
        <v>1256</v>
      </c>
      <c r="H100" s="481" t="s">
        <v>442</v>
      </c>
      <c r="I100" s="482" t="s">
        <v>109</v>
      </c>
      <c r="J100" s="483" t="s">
        <v>2</v>
      </c>
      <c r="K100" s="484" t="s">
        <v>169</v>
      </c>
      <c r="L100" s="484" t="s">
        <v>134</v>
      </c>
      <c r="M100" s="485" t="s">
        <v>2</v>
      </c>
      <c r="N100" s="486">
        <v>6</v>
      </c>
      <c r="O100" s="487">
        <f t="shared" si="56"/>
        <v>3.6</v>
      </c>
      <c r="P100" s="488">
        <f t="shared" si="57"/>
        <v>0.36</v>
      </c>
      <c r="Q100" s="489">
        <f t="shared" si="58"/>
        <v>19.079999999999998</v>
      </c>
      <c r="R100" s="525">
        <v>16</v>
      </c>
      <c r="S100" s="490">
        <v>4</v>
      </c>
      <c r="T100" s="509">
        <f t="shared" si="68"/>
        <v>96</v>
      </c>
      <c r="U100" s="487">
        <f t="shared" si="69"/>
        <v>57.6</v>
      </c>
      <c r="V100" s="488">
        <f t="shared" si="70"/>
        <v>5.76</v>
      </c>
      <c r="W100" s="487">
        <f t="shared" si="71"/>
        <v>305.27999999999997</v>
      </c>
      <c r="X100" s="487" t="s">
        <v>164</v>
      </c>
      <c r="Y100" s="510">
        <f t="shared" si="72"/>
        <v>2540</v>
      </c>
      <c r="Z100" s="511">
        <f t="shared" si="73"/>
        <v>208</v>
      </c>
      <c r="AA100" s="490">
        <v>13</v>
      </c>
      <c r="AB100" s="487">
        <f t="shared" si="59"/>
        <v>748.80000000000007</v>
      </c>
      <c r="AC100" s="488">
        <f t="shared" si="60"/>
        <v>74.88</v>
      </c>
      <c r="AD100" s="489">
        <f t="shared" si="61"/>
        <v>3968.6399999999994</v>
      </c>
      <c r="AE100" s="491" t="s">
        <v>1245</v>
      </c>
      <c r="AF100" s="492">
        <f t="shared" si="51"/>
        <v>1</v>
      </c>
      <c r="AG100" s="512" t="s">
        <v>137</v>
      </c>
      <c r="AH100" s="493">
        <f t="shared" si="62"/>
        <v>57.6</v>
      </c>
      <c r="AI100" s="494">
        <f t="shared" si="63"/>
        <v>5.76</v>
      </c>
      <c r="AJ100" s="495">
        <f t="shared" si="64"/>
        <v>305.27999999999997</v>
      </c>
      <c r="AK100" s="496" t="s">
        <v>441</v>
      </c>
      <c r="AL100" s="497" t="s">
        <v>440</v>
      </c>
      <c r="AM100" s="498">
        <f t="shared" si="49"/>
        <v>647</v>
      </c>
      <c r="AN100" s="499">
        <f t="shared" si="65"/>
        <v>776.4</v>
      </c>
      <c r="AO100" s="500">
        <f t="shared" ref="AO100:AO127" si="74">ROUND(BC100*(1-$AP$11),2)</f>
        <v>6470</v>
      </c>
      <c r="AP100" s="501">
        <f t="shared" si="66"/>
        <v>7764</v>
      </c>
      <c r="AQ100" s="502"/>
      <c r="AR100" s="502"/>
      <c r="AS100" s="502"/>
      <c r="AT100" s="502"/>
      <c r="AU100" s="502"/>
      <c r="AV100" s="502"/>
      <c r="AW100" s="502"/>
      <c r="AX100" s="502"/>
      <c r="AY100" s="503"/>
      <c r="AZ100" s="504"/>
      <c r="BA100" s="505" t="str">
        <f t="shared" si="54"/>
        <v>314812</v>
      </c>
      <c r="BB100" s="531">
        <v>53</v>
      </c>
      <c r="BC100" s="506">
        <v>6470</v>
      </c>
      <c r="BD100" s="506">
        <f t="shared" si="53"/>
        <v>647</v>
      </c>
      <c r="BE100" s="507"/>
      <c r="BF100" s="507"/>
    </row>
    <row r="101" spans="1:58" s="400" customFormat="1" x14ac:dyDescent="0.25">
      <c r="A101" s="477" t="s">
        <v>1008</v>
      </c>
      <c r="B101" s="508" t="s">
        <v>437</v>
      </c>
      <c r="C101" s="478">
        <v>120</v>
      </c>
      <c r="D101" s="479">
        <v>1000</v>
      </c>
      <c r="E101" s="479">
        <v>600</v>
      </c>
      <c r="F101" s="520" t="str">
        <f t="shared" si="55"/>
        <v>1000x600x120</v>
      </c>
      <c r="G101" s="480" t="s">
        <v>1318</v>
      </c>
      <c r="H101" s="481" t="s">
        <v>1319</v>
      </c>
      <c r="I101" s="482" t="s">
        <v>109</v>
      </c>
      <c r="J101" s="483" t="s">
        <v>169</v>
      </c>
      <c r="K101" s="484" t="s">
        <v>134</v>
      </c>
      <c r="L101" s="484" t="s">
        <v>134</v>
      </c>
      <c r="M101" s="485" t="s">
        <v>134</v>
      </c>
      <c r="N101" s="486">
        <v>5</v>
      </c>
      <c r="O101" s="487">
        <f t="shared" si="56"/>
        <v>3</v>
      </c>
      <c r="P101" s="488">
        <f t="shared" si="57"/>
        <v>0.36</v>
      </c>
      <c r="Q101" s="489">
        <f t="shared" si="58"/>
        <v>18</v>
      </c>
      <c r="R101" s="525">
        <v>16</v>
      </c>
      <c r="S101" s="490">
        <v>4</v>
      </c>
      <c r="T101" s="509">
        <f t="shared" si="68"/>
        <v>80</v>
      </c>
      <c r="U101" s="487">
        <f t="shared" si="69"/>
        <v>48</v>
      </c>
      <c r="V101" s="488">
        <f t="shared" si="70"/>
        <v>5.76</v>
      </c>
      <c r="W101" s="487">
        <f t="shared" si="71"/>
        <v>288</v>
      </c>
      <c r="X101" s="487" t="s">
        <v>164</v>
      </c>
      <c r="Y101" s="510">
        <f t="shared" si="72"/>
        <v>2540</v>
      </c>
      <c r="Z101" s="525">
        <f t="shared" si="73"/>
        <v>208</v>
      </c>
      <c r="AA101" s="490">
        <v>13</v>
      </c>
      <c r="AB101" s="487">
        <f t="shared" si="59"/>
        <v>624</v>
      </c>
      <c r="AC101" s="488">
        <f t="shared" si="60"/>
        <v>74.88</v>
      </c>
      <c r="AD101" s="489">
        <f t="shared" si="61"/>
        <v>3744</v>
      </c>
      <c r="AE101" s="491" t="s">
        <v>1246</v>
      </c>
      <c r="AF101" s="492">
        <f t="shared" si="51"/>
        <v>32</v>
      </c>
      <c r="AG101" s="512" t="s">
        <v>137</v>
      </c>
      <c r="AH101" s="493">
        <f t="shared" si="62"/>
        <v>1536</v>
      </c>
      <c r="AI101" s="494">
        <f t="shared" si="63"/>
        <v>184.32</v>
      </c>
      <c r="AJ101" s="495">
        <f t="shared" si="64"/>
        <v>9216</v>
      </c>
      <c r="AK101" s="496" t="s">
        <v>439</v>
      </c>
      <c r="AL101" s="497">
        <v>4604653267818</v>
      </c>
      <c r="AM101" s="498">
        <f t="shared" si="49"/>
        <v>738</v>
      </c>
      <c r="AN101" s="499">
        <f t="shared" si="65"/>
        <v>885.6</v>
      </c>
      <c r="AO101" s="500">
        <f t="shared" si="74"/>
        <v>6150</v>
      </c>
      <c r="AP101" s="501">
        <f t="shared" si="66"/>
        <v>7380</v>
      </c>
      <c r="AQ101" s="502"/>
      <c r="AR101" s="502"/>
      <c r="AS101" s="502"/>
      <c r="AT101" s="502"/>
      <c r="AU101" s="502"/>
      <c r="AV101" s="502"/>
      <c r="AW101" s="502"/>
      <c r="AX101" s="502"/>
      <c r="AY101" s="503"/>
      <c r="AZ101" s="504"/>
      <c r="BA101" s="505" t="str">
        <f t="shared" si="54"/>
        <v>322125</v>
      </c>
      <c r="BB101" s="531">
        <v>50</v>
      </c>
      <c r="BC101" s="506">
        <v>6150</v>
      </c>
      <c r="BD101" s="506">
        <f t="shared" si="53"/>
        <v>738</v>
      </c>
      <c r="BE101" s="507"/>
      <c r="BF101" s="507"/>
    </row>
    <row r="102" spans="1:58" s="400" customFormat="1" x14ac:dyDescent="0.25">
      <c r="A102" s="477" t="s">
        <v>1008</v>
      </c>
      <c r="B102" s="508" t="s">
        <v>437</v>
      </c>
      <c r="C102" s="478">
        <v>150</v>
      </c>
      <c r="D102" s="479">
        <v>1000</v>
      </c>
      <c r="E102" s="479">
        <v>600</v>
      </c>
      <c r="F102" s="520" t="str">
        <f t="shared" si="55"/>
        <v>1000x600x150</v>
      </c>
      <c r="G102" s="530" t="s">
        <v>1322</v>
      </c>
      <c r="H102" s="481" t="s">
        <v>1320</v>
      </c>
      <c r="I102" s="482" t="s">
        <v>109</v>
      </c>
      <c r="J102" s="483" t="s">
        <v>2</v>
      </c>
      <c r="K102" s="484" t="s">
        <v>2</v>
      </c>
      <c r="L102" s="484" t="s">
        <v>169</v>
      </c>
      <c r="M102" s="485" t="s">
        <v>169</v>
      </c>
      <c r="N102" s="486">
        <v>4</v>
      </c>
      <c r="O102" s="487">
        <f t="shared" si="56"/>
        <v>2.4</v>
      </c>
      <c r="P102" s="488">
        <f t="shared" si="57"/>
        <v>0.36</v>
      </c>
      <c r="Q102" s="489">
        <f t="shared" si="58"/>
        <v>17.28</v>
      </c>
      <c r="R102" s="525">
        <v>16</v>
      </c>
      <c r="S102" s="490">
        <v>4</v>
      </c>
      <c r="T102" s="509">
        <f t="shared" si="68"/>
        <v>64</v>
      </c>
      <c r="U102" s="487">
        <f t="shared" si="69"/>
        <v>38.4</v>
      </c>
      <c r="V102" s="488">
        <f t="shared" si="70"/>
        <v>5.76</v>
      </c>
      <c r="W102" s="487">
        <f t="shared" si="71"/>
        <v>276.48</v>
      </c>
      <c r="X102" s="487" t="s">
        <v>164</v>
      </c>
      <c r="Y102" s="510">
        <f t="shared" si="72"/>
        <v>2540</v>
      </c>
      <c r="Z102" s="525">
        <f t="shared" si="73"/>
        <v>208</v>
      </c>
      <c r="AA102" s="490">
        <v>13</v>
      </c>
      <c r="AB102" s="487">
        <f t="shared" si="59"/>
        <v>499.2</v>
      </c>
      <c r="AC102" s="488">
        <f t="shared" si="60"/>
        <v>74.88</v>
      </c>
      <c r="AD102" s="489">
        <f t="shared" si="61"/>
        <v>3594.2400000000002</v>
      </c>
      <c r="AE102" s="491" t="s">
        <v>1245</v>
      </c>
      <c r="AF102" s="492">
        <f t="shared" si="51"/>
        <v>1</v>
      </c>
      <c r="AG102" s="512" t="s">
        <v>137</v>
      </c>
      <c r="AH102" s="493">
        <f t="shared" si="62"/>
        <v>38.4</v>
      </c>
      <c r="AI102" s="494">
        <f t="shared" si="63"/>
        <v>5.76</v>
      </c>
      <c r="AJ102" s="495">
        <f t="shared" si="64"/>
        <v>276.48</v>
      </c>
      <c r="AK102" s="496" t="s">
        <v>438</v>
      </c>
      <c r="AL102" s="497">
        <v>4604653259943</v>
      </c>
      <c r="AM102" s="498">
        <f t="shared" si="49"/>
        <v>870</v>
      </c>
      <c r="AN102" s="499">
        <f t="shared" si="65"/>
        <v>1044</v>
      </c>
      <c r="AO102" s="500">
        <f t="shared" si="74"/>
        <v>5800</v>
      </c>
      <c r="AP102" s="501">
        <f t="shared" si="66"/>
        <v>6960</v>
      </c>
      <c r="AQ102" s="502"/>
      <c r="AR102" s="502"/>
      <c r="AS102" s="502"/>
      <c r="AT102" s="502"/>
      <c r="AU102" s="502"/>
      <c r="AV102" s="502"/>
      <c r="AW102" s="502"/>
      <c r="AX102" s="502"/>
      <c r="AY102" s="503"/>
      <c r="AZ102" s="504"/>
      <c r="BA102" s="505" t="str">
        <f t="shared" si="54"/>
        <v>314813</v>
      </c>
      <c r="BB102" s="531">
        <v>48</v>
      </c>
      <c r="BC102" s="506">
        <v>5800</v>
      </c>
      <c r="BD102" s="506">
        <f t="shared" si="53"/>
        <v>870</v>
      </c>
      <c r="BE102" s="507"/>
      <c r="BF102" s="507"/>
    </row>
    <row r="103" spans="1:58" s="400" customFormat="1" x14ac:dyDescent="0.25">
      <c r="A103" s="477" t="s">
        <v>1008</v>
      </c>
      <c r="B103" s="508" t="s">
        <v>437</v>
      </c>
      <c r="C103" s="478">
        <v>180</v>
      </c>
      <c r="D103" s="479">
        <v>1000</v>
      </c>
      <c r="E103" s="479">
        <v>600</v>
      </c>
      <c r="F103" s="520" t="str">
        <f t="shared" si="55"/>
        <v>1000x600x180</v>
      </c>
      <c r="G103" s="530">
        <v>325410</v>
      </c>
      <c r="H103" s="481" t="s">
        <v>1321</v>
      </c>
      <c r="I103" s="482" t="s">
        <v>109</v>
      </c>
      <c r="J103" s="483" t="str">
        <f>$AE103</f>
        <v>C</v>
      </c>
      <c r="K103" s="484" t="str">
        <f>$AE103</f>
        <v>C</v>
      </c>
      <c r="L103" s="484" t="str">
        <f>$AE103</f>
        <v>C</v>
      </c>
      <c r="M103" s="485" t="str">
        <f>$AE103</f>
        <v>C</v>
      </c>
      <c r="N103" s="486">
        <v>3</v>
      </c>
      <c r="O103" s="487">
        <f t="shared" si="56"/>
        <v>1.8</v>
      </c>
      <c r="P103" s="488">
        <f t="shared" si="57"/>
        <v>0.32400000000000001</v>
      </c>
      <c r="Q103" s="489">
        <f t="shared" si="58"/>
        <v>14.904</v>
      </c>
      <c r="R103" s="525">
        <v>16</v>
      </c>
      <c r="S103" s="490">
        <v>4</v>
      </c>
      <c r="T103" s="509">
        <f t="shared" si="68"/>
        <v>48</v>
      </c>
      <c r="U103" s="487">
        <f t="shared" si="69"/>
        <v>28.8</v>
      </c>
      <c r="V103" s="488">
        <f t="shared" si="70"/>
        <v>5.1840000000000002</v>
      </c>
      <c r="W103" s="487">
        <f t="shared" si="71"/>
        <v>238.464</v>
      </c>
      <c r="X103" s="487" t="s">
        <v>164</v>
      </c>
      <c r="Y103" s="510">
        <f t="shared" si="72"/>
        <v>2300</v>
      </c>
      <c r="Z103" s="525">
        <f t="shared" si="73"/>
        <v>208</v>
      </c>
      <c r="AA103" s="490">
        <v>13</v>
      </c>
      <c r="AB103" s="487">
        <f t="shared" si="59"/>
        <v>374.40000000000003</v>
      </c>
      <c r="AC103" s="488">
        <f t="shared" si="60"/>
        <v>67.391999999999996</v>
      </c>
      <c r="AD103" s="489">
        <f t="shared" si="61"/>
        <v>3100.0320000000002</v>
      </c>
      <c r="AE103" s="491" t="s">
        <v>134</v>
      </c>
      <c r="AF103" s="492">
        <f t="shared" si="51"/>
        <v>38</v>
      </c>
      <c r="AG103" s="512" t="s">
        <v>137</v>
      </c>
      <c r="AH103" s="493">
        <f t="shared" si="62"/>
        <v>1094.4000000000001</v>
      </c>
      <c r="AI103" s="494">
        <f t="shared" si="63"/>
        <v>196.99200000000002</v>
      </c>
      <c r="AJ103" s="495">
        <f t="shared" si="64"/>
        <v>9061.6319999999996</v>
      </c>
      <c r="AK103" s="496" t="s">
        <v>1202</v>
      </c>
      <c r="AL103" s="497">
        <v>4604653012050</v>
      </c>
      <c r="AM103" s="498">
        <f t="shared" si="49"/>
        <v>991.8</v>
      </c>
      <c r="AN103" s="499">
        <f t="shared" si="65"/>
        <v>1190.1600000000001</v>
      </c>
      <c r="AO103" s="500">
        <f t="shared" si="74"/>
        <v>5510</v>
      </c>
      <c r="AP103" s="501">
        <f t="shared" si="66"/>
        <v>6612</v>
      </c>
      <c r="AQ103" s="502"/>
      <c r="AR103" s="502"/>
      <c r="AS103" s="502"/>
      <c r="AT103" s="502"/>
      <c r="AU103" s="502"/>
      <c r="AV103" s="502"/>
      <c r="AW103" s="502"/>
      <c r="AX103" s="502"/>
      <c r="AY103" s="503"/>
      <c r="AZ103" s="504"/>
      <c r="BA103" s="505" t="str">
        <f t="shared" si="54"/>
        <v>325410</v>
      </c>
      <c r="BB103" s="531">
        <v>46</v>
      </c>
      <c r="BC103" s="506">
        <v>5510</v>
      </c>
      <c r="BD103" s="506">
        <f t="shared" si="53"/>
        <v>991.8</v>
      </c>
      <c r="BE103" s="507"/>
      <c r="BF103" s="507"/>
    </row>
    <row r="104" spans="1:58" s="400" customFormat="1" x14ac:dyDescent="0.25">
      <c r="A104" s="477" t="s">
        <v>1008</v>
      </c>
      <c r="B104" s="508" t="s">
        <v>426</v>
      </c>
      <c r="C104" s="479">
        <v>100</v>
      </c>
      <c r="D104" s="479">
        <v>1000</v>
      </c>
      <c r="E104" s="479">
        <v>600</v>
      </c>
      <c r="F104" s="508" t="str">
        <f t="shared" si="55"/>
        <v>1000x600x100</v>
      </c>
      <c r="G104" s="480" t="s">
        <v>436</v>
      </c>
      <c r="H104" s="481" t="s">
        <v>435</v>
      </c>
      <c r="I104" s="482" t="s">
        <v>109</v>
      </c>
      <c r="J104" s="483" t="s">
        <v>2</v>
      </c>
      <c r="K104" s="484" t="s">
        <v>169</v>
      </c>
      <c r="L104" s="484" t="s">
        <v>134</v>
      </c>
      <c r="M104" s="485" t="s">
        <v>134</v>
      </c>
      <c r="N104" s="486">
        <v>6</v>
      </c>
      <c r="O104" s="487">
        <f t="shared" si="56"/>
        <v>3.6</v>
      </c>
      <c r="P104" s="488">
        <f t="shared" si="57"/>
        <v>0.36</v>
      </c>
      <c r="Q104" s="489">
        <f t="shared" si="58"/>
        <v>18</v>
      </c>
      <c r="R104" s="525">
        <v>16</v>
      </c>
      <c r="S104" s="490">
        <v>4</v>
      </c>
      <c r="T104" s="509">
        <f t="shared" si="68"/>
        <v>96</v>
      </c>
      <c r="U104" s="487">
        <f t="shared" si="69"/>
        <v>57.6</v>
      </c>
      <c r="V104" s="488">
        <f t="shared" si="70"/>
        <v>5.76</v>
      </c>
      <c r="W104" s="487">
        <f t="shared" si="71"/>
        <v>288</v>
      </c>
      <c r="X104" s="487" t="s">
        <v>164</v>
      </c>
      <c r="Y104" s="510">
        <f t="shared" si="72"/>
        <v>2540</v>
      </c>
      <c r="Z104" s="511">
        <f t="shared" si="73"/>
        <v>208</v>
      </c>
      <c r="AA104" s="490">
        <v>13</v>
      </c>
      <c r="AB104" s="487">
        <f t="shared" si="59"/>
        <v>748.80000000000007</v>
      </c>
      <c r="AC104" s="488">
        <f t="shared" si="60"/>
        <v>74.88</v>
      </c>
      <c r="AD104" s="489">
        <f t="shared" si="61"/>
        <v>3744</v>
      </c>
      <c r="AE104" s="491" t="s">
        <v>1245</v>
      </c>
      <c r="AF104" s="492">
        <f t="shared" si="51"/>
        <v>1</v>
      </c>
      <c r="AG104" s="512" t="s">
        <v>137</v>
      </c>
      <c r="AH104" s="493">
        <f t="shared" si="62"/>
        <v>57.6</v>
      </c>
      <c r="AI104" s="494">
        <f t="shared" si="63"/>
        <v>5.76</v>
      </c>
      <c r="AJ104" s="495">
        <f t="shared" si="64"/>
        <v>288</v>
      </c>
      <c r="AK104" s="496" t="s">
        <v>434</v>
      </c>
      <c r="AL104" s="497" t="s">
        <v>433</v>
      </c>
      <c r="AM104" s="498">
        <f t="shared" si="49"/>
        <v>597</v>
      </c>
      <c r="AN104" s="499">
        <f t="shared" si="65"/>
        <v>716.4</v>
      </c>
      <c r="AO104" s="500">
        <f t="shared" si="74"/>
        <v>5970</v>
      </c>
      <c r="AP104" s="501">
        <f t="shared" si="66"/>
        <v>7164</v>
      </c>
      <c r="AQ104" s="502"/>
      <c r="AR104" s="502"/>
      <c r="AS104" s="502"/>
      <c r="AT104" s="502"/>
      <c r="AU104" s="502"/>
      <c r="AV104" s="502"/>
      <c r="AW104" s="502"/>
      <c r="AX104" s="502"/>
      <c r="AY104" s="503"/>
      <c r="AZ104" s="504"/>
      <c r="BA104" s="505" t="str">
        <f t="shared" si="54"/>
        <v>247839</v>
      </c>
      <c r="BB104" s="505">
        <v>50</v>
      </c>
      <c r="BC104" s="506">
        <v>5970</v>
      </c>
      <c r="BD104" s="506">
        <f t="shared" si="53"/>
        <v>597</v>
      </c>
      <c r="BE104" s="507"/>
      <c r="BF104" s="507"/>
    </row>
    <row r="105" spans="1:58" s="400" customFormat="1" x14ac:dyDescent="0.25">
      <c r="A105" s="477" t="s">
        <v>1008</v>
      </c>
      <c r="B105" s="508" t="s">
        <v>426</v>
      </c>
      <c r="C105" s="478">
        <v>120</v>
      </c>
      <c r="D105" s="479">
        <v>1000</v>
      </c>
      <c r="E105" s="479">
        <v>600</v>
      </c>
      <c r="F105" s="520" t="str">
        <f t="shared" si="55"/>
        <v>1000x600x120</v>
      </c>
      <c r="G105" s="480" t="s">
        <v>1324</v>
      </c>
      <c r="H105" s="481" t="s">
        <v>1323</v>
      </c>
      <c r="I105" s="482" t="s">
        <v>109</v>
      </c>
      <c r="J105" s="483" t="s">
        <v>134</v>
      </c>
      <c r="K105" s="484" t="s">
        <v>134</v>
      </c>
      <c r="L105" s="484" t="s">
        <v>134</v>
      </c>
      <c r="M105" s="485" t="s">
        <v>134</v>
      </c>
      <c r="N105" s="486">
        <v>5</v>
      </c>
      <c r="O105" s="487">
        <f t="shared" si="56"/>
        <v>3</v>
      </c>
      <c r="P105" s="488">
        <f t="shared" si="57"/>
        <v>0.36</v>
      </c>
      <c r="Q105" s="489">
        <f t="shared" si="58"/>
        <v>17.28</v>
      </c>
      <c r="R105" s="525">
        <v>16</v>
      </c>
      <c r="S105" s="490">
        <v>4</v>
      </c>
      <c r="T105" s="509">
        <f t="shared" si="68"/>
        <v>80</v>
      </c>
      <c r="U105" s="487">
        <f t="shared" si="69"/>
        <v>48</v>
      </c>
      <c r="V105" s="488">
        <f t="shared" si="70"/>
        <v>5.76</v>
      </c>
      <c r="W105" s="487">
        <f t="shared" si="71"/>
        <v>276.48</v>
      </c>
      <c r="X105" s="487" t="s">
        <v>164</v>
      </c>
      <c r="Y105" s="510">
        <f t="shared" si="72"/>
        <v>2540</v>
      </c>
      <c r="Z105" s="525">
        <f t="shared" si="73"/>
        <v>208</v>
      </c>
      <c r="AA105" s="490">
        <v>13</v>
      </c>
      <c r="AB105" s="487">
        <f t="shared" si="59"/>
        <v>624</v>
      </c>
      <c r="AC105" s="488">
        <f t="shared" si="60"/>
        <v>74.88</v>
      </c>
      <c r="AD105" s="489">
        <f t="shared" si="61"/>
        <v>3594.2400000000002</v>
      </c>
      <c r="AE105" s="491" t="s">
        <v>134</v>
      </c>
      <c r="AF105" s="492">
        <f t="shared" si="51"/>
        <v>33</v>
      </c>
      <c r="AG105" s="512" t="s">
        <v>137</v>
      </c>
      <c r="AH105" s="493">
        <f t="shared" si="62"/>
        <v>1584</v>
      </c>
      <c r="AI105" s="494">
        <f t="shared" si="63"/>
        <v>190.07999999999998</v>
      </c>
      <c r="AJ105" s="495">
        <f t="shared" si="64"/>
        <v>9123.84</v>
      </c>
      <c r="AK105" s="496" t="s">
        <v>432</v>
      </c>
      <c r="AL105" s="497">
        <v>4604653002785</v>
      </c>
      <c r="AM105" s="498">
        <f t="shared" si="49"/>
        <v>676.8</v>
      </c>
      <c r="AN105" s="499">
        <f t="shared" si="65"/>
        <v>812.16</v>
      </c>
      <c r="AO105" s="500">
        <f t="shared" si="74"/>
        <v>5640</v>
      </c>
      <c r="AP105" s="501">
        <f t="shared" si="66"/>
        <v>6768</v>
      </c>
      <c r="AQ105" s="502"/>
      <c r="AR105" s="502"/>
      <c r="AS105" s="502"/>
      <c r="AT105" s="502"/>
      <c r="AU105" s="502"/>
      <c r="AV105" s="502"/>
      <c r="AW105" s="502"/>
      <c r="AX105" s="502"/>
      <c r="AY105" s="503"/>
      <c r="AZ105" s="504"/>
      <c r="BA105" s="505" t="str">
        <f t="shared" si="54"/>
        <v>299193</v>
      </c>
      <c r="BB105" s="505">
        <v>48</v>
      </c>
      <c r="BC105" s="506">
        <v>5640</v>
      </c>
      <c r="BD105" s="506">
        <f t="shared" si="53"/>
        <v>676.8</v>
      </c>
      <c r="BE105" s="507"/>
      <c r="BF105" s="507"/>
    </row>
    <row r="106" spans="1:58" s="400" customFormat="1" x14ac:dyDescent="0.25">
      <c r="A106" s="477" t="s">
        <v>1008</v>
      </c>
      <c r="B106" s="508" t="s">
        <v>426</v>
      </c>
      <c r="C106" s="479">
        <v>150</v>
      </c>
      <c r="D106" s="479">
        <v>1000</v>
      </c>
      <c r="E106" s="479">
        <v>600</v>
      </c>
      <c r="F106" s="508" t="str">
        <f t="shared" si="55"/>
        <v>1000x600x150</v>
      </c>
      <c r="G106" s="480" t="s">
        <v>431</v>
      </c>
      <c r="H106" s="481" t="s">
        <v>430</v>
      </c>
      <c r="I106" s="482" t="s">
        <v>109</v>
      </c>
      <c r="J106" s="483" t="s">
        <v>2</v>
      </c>
      <c r="K106" s="484" t="s">
        <v>2</v>
      </c>
      <c r="L106" s="484" t="s">
        <v>134</v>
      </c>
      <c r="M106" s="485" t="s">
        <v>134</v>
      </c>
      <c r="N106" s="486">
        <v>4</v>
      </c>
      <c r="O106" s="487">
        <f t="shared" si="56"/>
        <v>2.4</v>
      </c>
      <c r="P106" s="488">
        <f t="shared" si="57"/>
        <v>0.36</v>
      </c>
      <c r="Q106" s="489">
        <f t="shared" si="58"/>
        <v>16.559999999999999</v>
      </c>
      <c r="R106" s="525">
        <v>16</v>
      </c>
      <c r="S106" s="490">
        <v>4</v>
      </c>
      <c r="T106" s="509">
        <f t="shared" si="68"/>
        <v>64</v>
      </c>
      <c r="U106" s="487">
        <f t="shared" si="69"/>
        <v>38.4</v>
      </c>
      <c r="V106" s="488">
        <f t="shared" si="70"/>
        <v>5.76</v>
      </c>
      <c r="W106" s="487">
        <f t="shared" si="71"/>
        <v>264.95999999999998</v>
      </c>
      <c r="X106" s="487" t="s">
        <v>164</v>
      </c>
      <c r="Y106" s="510">
        <f t="shared" si="72"/>
        <v>2540</v>
      </c>
      <c r="Z106" s="511">
        <f t="shared" si="73"/>
        <v>208</v>
      </c>
      <c r="AA106" s="490">
        <v>13</v>
      </c>
      <c r="AB106" s="487">
        <f t="shared" si="59"/>
        <v>499.2</v>
      </c>
      <c r="AC106" s="488">
        <f t="shared" si="60"/>
        <v>74.88</v>
      </c>
      <c r="AD106" s="489">
        <f t="shared" si="61"/>
        <v>3444.4799999999996</v>
      </c>
      <c r="AE106" s="491" t="s">
        <v>1245</v>
      </c>
      <c r="AF106" s="492">
        <f t="shared" si="51"/>
        <v>1</v>
      </c>
      <c r="AG106" s="512" t="s">
        <v>137</v>
      </c>
      <c r="AH106" s="493">
        <f t="shared" si="62"/>
        <v>38.4</v>
      </c>
      <c r="AI106" s="494">
        <f t="shared" si="63"/>
        <v>5.76</v>
      </c>
      <c r="AJ106" s="495">
        <f t="shared" si="64"/>
        <v>264.95999999999998</v>
      </c>
      <c r="AK106" s="496" t="s">
        <v>429</v>
      </c>
      <c r="AL106" s="497" t="s">
        <v>428</v>
      </c>
      <c r="AM106" s="498">
        <f t="shared" ref="AM106:AM130" si="75">ROUND(AO106*C106/1000,2)</f>
        <v>792</v>
      </c>
      <c r="AN106" s="499">
        <f t="shared" si="65"/>
        <v>950.4</v>
      </c>
      <c r="AO106" s="500">
        <f t="shared" si="74"/>
        <v>5280</v>
      </c>
      <c r="AP106" s="501">
        <f t="shared" si="66"/>
        <v>6336</v>
      </c>
      <c r="AQ106" s="502"/>
      <c r="AR106" s="502"/>
      <c r="AS106" s="502"/>
      <c r="AT106" s="502"/>
      <c r="AU106" s="502"/>
      <c r="AV106" s="502"/>
      <c r="AW106" s="502"/>
      <c r="AX106" s="502"/>
      <c r="AY106" s="503"/>
      <c r="AZ106" s="504"/>
      <c r="BA106" s="505" t="str">
        <f t="shared" ref="BA106:BA131" si="76">TEXT(G106,0)</f>
        <v>233677</v>
      </c>
      <c r="BB106" s="505">
        <v>46</v>
      </c>
      <c r="BC106" s="506">
        <v>5280</v>
      </c>
      <c r="BD106" s="506">
        <f t="shared" ref="BD106:BD127" si="77">AM106</f>
        <v>792</v>
      </c>
      <c r="BE106" s="507"/>
      <c r="BF106" s="507"/>
    </row>
    <row r="107" spans="1:58" s="400" customFormat="1" x14ac:dyDescent="0.25">
      <c r="A107" s="477" t="s">
        <v>1008</v>
      </c>
      <c r="B107" s="508" t="s">
        <v>426</v>
      </c>
      <c r="C107" s="478">
        <v>160</v>
      </c>
      <c r="D107" s="479">
        <v>1000</v>
      </c>
      <c r="E107" s="479">
        <v>600</v>
      </c>
      <c r="F107" s="520" t="str">
        <f t="shared" si="55"/>
        <v>1000x600x160</v>
      </c>
      <c r="G107" s="480" t="s">
        <v>1325</v>
      </c>
      <c r="H107" s="481" t="s">
        <v>1326</v>
      </c>
      <c r="I107" s="482" t="s">
        <v>109</v>
      </c>
      <c r="J107" s="483" t="str">
        <f t="shared" ref="J107:M108" si="78">$AE107</f>
        <v>C</v>
      </c>
      <c r="K107" s="484" t="str">
        <f t="shared" si="78"/>
        <v>C</v>
      </c>
      <c r="L107" s="484" t="str">
        <f t="shared" si="78"/>
        <v>C</v>
      </c>
      <c r="M107" s="485" t="str">
        <f t="shared" si="78"/>
        <v>C</v>
      </c>
      <c r="N107" s="486">
        <v>3</v>
      </c>
      <c r="O107" s="487">
        <f t="shared" si="56"/>
        <v>1.8</v>
      </c>
      <c r="P107" s="488">
        <f t="shared" si="57"/>
        <v>0.28799999999999998</v>
      </c>
      <c r="Q107" s="489">
        <f t="shared" si="58"/>
        <v>12.959999999999999</v>
      </c>
      <c r="R107" s="525">
        <v>16</v>
      </c>
      <c r="S107" s="490">
        <v>4</v>
      </c>
      <c r="T107" s="509">
        <f t="shared" si="68"/>
        <v>48</v>
      </c>
      <c r="U107" s="487">
        <f t="shared" si="69"/>
        <v>28.8</v>
      </c>
      <c r="V107" s="488">
        <f t="shared" si="70"/>
        <v>4.6079999999999997</v>
      </c>
      <c r="W107" s="487">
        <f t="shared" si="71"/>
        <v>207.35999999999999</v>
      </c>
      <c r="X107" s="487" t="s">
        <v>164</v>
      </c>
      <c r="Y107" s="510">
        <f t="shared" si="72"/>
        <v>2060</v>
      </c>
      <c r="Z107" s="525">
        <f t="shared" si="73"/>
        <v>208</v>
      </c>
      <c r="AA107" s="490">
        <v>13</v>
      </c>
      <c r="AB107" s="487">
        <f t="shared" si="59"/>
        <v>374.40000000000003</v>
      </c>
      <c r="AC107" s="488">
        <f t="shared" si="60"/>
        <v>59.903999999999996</v>
      </c>
      <c r="AD107" s="489">
        <f t="shared" si="61"/>
        <v>2695.68</v>
      </c>
      <c r="AE107" s="491" t="s">
        <v>134</v>
      </c>
      <c r="AF107" s="492">
        <f t="shared" ref="AF107:AF138" si="79">IF(LEFT(AE107,1)="A",1,IF(AG107="пач.",IF(AE107="B",ROUNDUP(6000/Q107,0),ROUNDUP(9000/Q107,0)),IF(AE107="B",ROUNDUP(6000/W107,0),ROUNDUP(9000/W107,0))))</f>
        <v>44</v>
      </c>
      <c r="AG107" s="512" t="s">
        <v>137</v>
      </c>
      <c r="AH107" s="493">
        <f t="shared" si="62"/>
        <v>1267.2</v>
      </c>
      <c r="AI107" s="494">
        <f t="shared" si="63"/>
        <v>202.75199999999998</v>
      </c>
      <c r="AJ107" s="495">
        <f t="shared" si="64"/>
        <v>9123.84</v>
      </c>
      <c r="AK107" s="496" t="s">
        <v>427</v>
      </c>
      <c r="AL107" s="497">
        <v>4604653008923</v>
      </c>
      <c r="AM107" s="498">
        <f t="shared" si="75"/>
        <v>824</v>
      </c>
      <c r="AN107" s="499">
        <f t="shared" si="65"/>
        <v>988.8</v>
      </c>
      <c r="AO107" s="500">
        <f t="shared" si="74"/>
        <v>5150</v>
      </c>
      <c r="AP107" s="501">
        <f t="shared" si="66"/>
        <v>6180</v>
      </c>
      <c r="AQ107" s="502"/>
      <c r="AR107" s="502"/>
      <c r="AS107" s="502"/>
      <c r="AT107" s="502"/>
      <c r="AU107" s="502"/>
      <c r="AV107" s="502"/>
      <c r="AW107" s="502"/>
      <c r="AX107" s="502"/>
      <c r="AY107" s="503"/>
      <c r="AZ107" s="504"/>
      <c r="BA107" s="505" t="str">
        <f t="shared" si="76"/>
        <v>318331</v>
      </c>
      <c r="BB107" s="505">
        <v>45</v>
      </c>
      <c r="BC107" s="506">
        <v>5150</v>
      </c>
      <c r="BD107" s="506">
        <f t="shared" si="77"/>
        <v>824</v>
      </c>
      <c r="BE107" s="507"/>
      <c r="BF107" s="507"/>
    </row>
    <row r="108" spans="1:58" s="400" customFormat="1" x14ac:dyDescent="0.25">
      <c r="A108" s="477" t="s">
        <v>1008</v>
      </c>
      <c r="B108" s="508" t="s">
        <v>426</v>
      </c>
      <c r="C108" s="478">
        <v>200</v>
      </c>
      <c r="D108" s="479">
        <v>1000</v>
      </c>
      <c r="E108" s="479">
        <v>600</v>
      </c>
      <c r="F108" s="520" t="str">
        <f t="shared" si="55"/>
        <v>1000x600x200</v>
      </c>
      <c r="G108" s="480">
        <v>326053</v>
      </c>
      <c r="H108" s="481" t="s">
        <v>1343</v>
      </c>
      <c r="I108" s="482" t="s">
        <v>109</v>
      </c>
      <c r="J108" s="483" t="str">
        <f t="shared" si="78"/>
        <v>C</v>
      </c>
      <c r="K108" s="484" t="str">
        <f t="shared" si="78"/>
        <v>C</v>
      </c>
      <c r="L108" s="484" t="str">
        <f t="shared" si="78"/>
        <v>C</v>
      </c>
      <c r="M108" s="485" t="str">
        <f t="shared" si="78"/>
        <v>C</v>
      </c>
      <c r="N108" s="486">
        <v>3</v>
      </c>
      <c r="O108" s="487">
        <f t="shared" si="56"/>
        <v>1.8</v>
      </c>
      <c r="P108" s="488">
        <f t="shared" si="57"/>
        <v>0.36</v>
      </c>
      <c r="Q108" s="489">
        <f t="shared" si="58"/>
        <v>15.84</v>
      </c>
      <c r="R108" s="525">
        <v>16</v>
      </c>
      <c r="S108" s="490">
        <v>4</v>
      </c>
      <c r="T108" s="509">
        <f t="shared" si="68"/>
        <v>48</v>
      </c>
      <c r="U108" s="487">
        <f t="shared" si="69"/>
        <v>28.8</v>
      </c>
      <c r="V108" s="488">
        <f t="shared" si="70"/>
        <v>5.76</v>
      </c>
      <c r="W108" s="487">
        <f t="shared" si="71"/>
        <v>253.44</v>
      </c>
      <c r="X108" s="487" t="s">
        <v>164</v>
      </c>
      <c r="Y108" s="510">
        <f t="shared" si="72"/>
        <v>2540</v>
      </c>
      <c r="Z108" s="525">
        <f t="shared" si="73"/>
        <v>208</v>
      </c>
      <c r="AA108" s="490">
        <v>13</v>
      </c>
      <c r="AB108" s="487">
        <f t="shared" si="59"/>
        <v>374.40000000000003</v>
      </c>
      <c r="AC108" s="488">
        <f t="shared" si="60"/>
        <v>74.88</v>
      </c>
      <c r="AD108" s="489">
        <f t="shared" si="61"/>
        <v>3294.72</v>
      </c>
      <c r="AE108" s="491" t="s">
        <v>134</v>
      </c>
      <c r="AF108" s="492">
        <f t="shared" si="79"/>
        <v>36</v>
      </c>
      <c r="AG108" s="512" t="s">
        <v>137</v>
      </c>
      <c r="AH108" s="493">
        <f t="shared" si="62"/>
        <v>1036.8</v>
      </c>
      <c r="AI108" s="494">
        <f t="shared" si="63"/>
        <v>207.35999999999999</v>
      </c>
      <c r="AJ108" s="495">
        <f t="shared" si="64"/>
        <v>9123.84</v>
      </c>
      <c r="AK108" s="496" t="s">
        <v>425</v>
      </c>
      <c r="AL108" s="497">
        <v>4604653012425</v>
      </c>
      <c r="AM108" s="498">
        <f t="shared" si="75"/>
        <v>978</v>
      </c>
      <c r="AN108" s="499">
        <f t="shared" si="65"/>
        <v>1173.5999999999999</v>
      </c>
      <c r="AO108" s="500">
        <f t="shared" si="74"/>
        <v>4890</v>
      </c>
      <c r="AP108" s="501">
        <f t="shared" si="66"/>
        <v>5868</v>
      </c>
      <c r="AQ108" s="502"/>
      <c r="AR108" s="502"/>
      <c r="AS108" s="502"/>
      <c r="AT108" s="502"/>
      <c r="AU108" s="502"/>
      <c r="AV108" s="502"/>
      <c r="AW108" s="502"/>
      <c r="AX108" s="502"/>
      <c r="AY108" s="503"/>
      <c r="AZ108" s="504"/>
      <c r="BA108" s="505" t="str">
        <f t="shared" si="76"/>
        <v>326053</v>
      </c>
      <c r="BB108" s="505">
        <v>44</v>
      </c>
      <c r="BC108" s="506">
        <v>4890</v>
      </c>
      <c r="BD108" s="506">
        <f t="shared" si="77"/>
        <v>978</v>
      </c>
      <c r="BE108" s="507"/>
      <c r="BF108" s="507"/>
    </row>
    <row r="109" spans="1:58" s="400" customFormat="1" x14ac:dyDescent="0.25">
      <c r="A109" s="477" t="s">
        <v>1008</v>
      </c>
      <c r="B109" s="508" t="s">
        <v>412</v>
      </c>
      <c r="C109" s="479">
        <v>50</v>
      </c>
      <c r="D109" s="479">
        <v>1000</v>
      </c>
      <c r="E109" s="479">
        <v>600</v>
      </c>
      <c r="F109" s="508" t="str">
        <f t="shared" si="55"/>
        <v>1000x600x50</v>
      </c>
      <c r="G109" s="480" t="s">
        <v>424</v>
      </c>
      <c r="H109" s="481" t="s">
        <v>423</v>
      </c>
      <c r="I109" s="482" t="s">
        <v>109</v>
      </c>
      <c r="J109" s="483" t="s">
        <v>2</v>
      </c>
      <c r="K109" s="484" t="s">
        <v>2</v>
      </c>
      <c r="L109" s="484" t="s">
        <v>2</v>
      </c>
      <c r="M109" s="485" t="s">
        <v>2</v>
      </c>
      <c r="N109" s="486">
        <v>4</v>
      </c>
      <c r="O109" s="487">
        <f t="shared" si="56"/>
        <v>2.4</v>
      </c>
      <c r="P109" s="488">
        <f t="shared" si="57"/>
        <v>0.12</v>
      </c>
      <c r="Q109" s="489">
        <f t="shared" si="58"/>
        <v>10.799999999999999</v>
      </c>
      <c r="R109" s="525">
        <v>24</v>
      </c>
      <c r="S109" s="490">
        <v>4</v>
      </c>
      <c r="T109" s="509">
        <f t="shared" si="68"/>
        <v>96</v>
      </c>
      <c r="U109" s="487">
        <f t="shared" si="69"/>
        <v>57.599999999999994</v>
      </c>
      <c r="V109" s="488">
        <f t="shared" si="70"/>
        <v>2.88</v>
      </c>
      <c r="W109" s="487">
        <f t="shared" si="71"/>
        <v>259.2</v>
      </c>
      <c r="X109" s="487" t="s">
        <v>164</v>
      </c>
      <c r="Y109" s="510">
        <f t="shared" si="72"/>
        <v>1340</v>
      </c>
      <c r="Z109" s="511">
        <f t="shared" si="73"/>
        <v>312</v>
      </c>
      <c r="AA109" s="490">
        <v>13</v>
      </c>
      <c r="AB109" s="487">
        <f t="shared" si="59"/>
        <v>748.8</v>
      </c>
      <c r="AC109" s="488">
        <f t="shared" si="60"/>
        <v>37.44</v>
      </c>
      <c r="AD109" s="489">
        <f t="shared" si="61"/>
        <v>3369.6</v>
      </c>
      <c r="AE109" s="491" t="s">
        <v>2</v>
      </c>
      <c r="AF109" s="492">
        <f t="shared" si="79"/>
        <v>1</v>
      </c>
      <c r="AG109" s="512" t="s">
        <v>137</v>
      </c>
      <c r="AH109" s="493">
        <f t="shared" si="62"/>
        <v>57.599999999999994</v>
      </c>
      <c r="AI109" s="494">
        <f t="shared" si="63"/>
        <v>2.88</v>
      </c>
      <c r="AJ109" s="495">
        <f t="shared" si="64"/>
        <v>259.2</v>
      </c>
      <c r="AK109" s="496" t="s">
        <v>421</v>
      </c>
      <c r="AL109" s="497" t="s">
        <v>422</v>
      </c>
      <c r="AM109" s="498">
        <f t="shared" si="75"/>
        <v>385</v>
      </c>
      <c r="AN109" s="499">
        <f t="shared" si="65"/>
        <v>462</v>
      </c>
      <c r="AO109" s="500">
        <f t="shared" si="74"/>
        <v>7700</v>
      </c>
      <c r="AP109" s="501">
        <f t="shared" si="66"/>
        <v>9240</v>
      </c>
      <c r="AQ109" s="502"/>
      <c r="AR109" s="502"/>
      <c r="AS109" s="502"/>
      <c r="AT109" s="502"/>
      <c r="AU109" s="502"/>
      <c r="AV109" s="502"/>
      <c r="AW109" s="502"/>
      <c r="AX109" s="502"/>
      <c r="AY109" s="503"/>
      <c r="AZ109" s="504"/>
      <c r="BA109" s="505" t="str">
        <f t="shared" si="76"/>
        <v>254651</v>
      </c>
      <c r="BB109" s="505">
        <v>90</v>
      </c>
      <c r="BC109" s="506">
        <v>7700</v>
      </c>
      <c r="BD109" s="506">
        <f t="shared" si="77"/>
        <v>385</v>
      </c>
      <c r="BE109" s="507"/>
      <c r="BF109" s="507"/>
    </row>
    <row r="110" spans="1:58" s="400" customFormat="1" x14ac:dyDescent="0.25">
      <c r="A110" s="477" t="s">
        <v>1008</v>
      </c>
      <c r="B110" s="508" t="s">
        <v>412</v>
      </c>
      <c r="C110" s="478">
        <v>60</v>
      </c>
      <c r="D110" s="479">
        <v>1000</v>
      </c>
      <c r="E110" s="479">
        <v>600</v>
      </c>
      <c r="F110" s="520" t="str">
        <f t="shared" si="55"/>
        <v>1000x600x60</v>
      </c>
      <c r="G110" s="480">
        <v>215969</v>
      </c>
      <c r="H110" s="481" t="s">
        <v>1308</v>
      </c>
      <c r="I110" s="482" t="s">
        <v>109</v>
      </c>
      <c r="J110" s="483" t="s">
        <v>169</v>
      </c>
      <c r="K110" s="484" t="s">
        <v>134</v>
      </c>
      <c r="L110" s="484" t="s">
        <v>134</v>
      </c>
      <c r="M110" s="485" t="s">
        <v>134</v>
      </c>
      <c r="N110" s="486">
        <v>6</v>
      </c>
      <c r="O110" s="487">
        <f t="shared" si="56"/>
        <v>3.6</v>
      </c>
      <c r="P110" s="488">
        <f t="shared" si="57"/>
        <v>0.216</v>
      </c>
      <c r="Q110" s="489">
        <f t="shared" si="58"/>
        <v>19.440000000000001</v>
      </c>
      <c r="R110" s="525">
        <v>24</v>
      </c>
      <c r="S110" s="490">
        <v>4</v>
      </c>
      <c r="T110" s="509">
        <f t="shared" si="68"/>
        <v>144</v>
      </c>
      <c r="U110" s="487">
        <f t="shared" si="69"/>
        <v>86.4</v>
      </c>
      <c r="V110" s="487">
        <f t="shared" si="70"/>
        <v>5.1840000000000002</v>
      </c>
      <c r="W110" s="487">
        <f>Q110*R110</f>
        <v>466.56000000000006</v>
      </c>
      <c r="X110" s="487" t="s">
        <v>164</v>
      </c>
      <c r="Y110" s="510">
        <f t="shared" si="72"/>
        <v>2300</v>
      </c>
      <c r="Z110" s="511">
        <f t="shared" si="73"/>
        <v>312</v>
      </c>
      <c r="AA110" s="490">
        <v>13</v>
      </c>
      <c r="AB110" s="487">
        <f t="shared" si="59"/>
        <v>1123.2</v>
      </c>
      <c r="AC110" s="488">
        <f t="shared" si="60"/>
        <v>67.391999999999996</v>
      </c>
      <c r="AD110" s="489">
        <f t="shared" si="61"/>
        <v>6065.2800000000007</v>
      </c>
      <c r="AE110" s="491" t="s">
        <v>1246</v>
      </c>
      <c r="AF110" s="492">
        <f t="shared" si="79"/>
        <v>20</v>
      </c>
      <c r="AG110" s="512" t="s">
        <v>137</v>
      </c>
      <c r="AH110" s="493">
        <f t="shared" si="62"/>
        <v>1728</v>
      </c>
      <c r="AI110" s="494">
        <f t="shared" si="63"/>
        <v>103.68</v>
      </c>
      <c r="AJ110" s="495">
        <f t="shared" si="64"/>
        <v>9331.2000000000007</v>
      </c>
      <c r="AK110" s="496" t="s">
        <v>420</v>
      </c>
      <c r="AL110" s="497" t="s">
        <v>1314</v>
      </c>
      <c r="AM110" s="498">
        <f t="shared" si="75"/>
        <v>462</v>
      </c>
      <c r="AN110" s="499">
        <f t="shared" si="65"/>
        <v>554.4</v>
      </c>
      <c r="AO110" s="500">
        <f t="shared" si="74"/>
        <v>7700</v>
      </c>
      <c r="AP110" s="501">
        <f t="shared" si="66"/>
        <v>9240</v>
      </c>
      <c r="AQ110" s="502"/>
      <c r="AR110" s="502"/>
      <c r="AS110" s="502"/>
      <c r="AT110" s="502"/>
      <c r="AU110" s="502"/>
      <c r="AV110" s="502"/>
      <c r="AW110" s="502"/>
      <c r="AX110" s="502"/>
      <c r="AY110" s="503"/>
      <c r="AZ110" s="504"/>
      <c r="BA110" s="505" t="str">
        <f t="shared" si="76"/>
        <v>215969</v>
      </c>
      <c r="BB110" s="505">
        <v>90</v>
      </c>
      <c r="BC110" s="506">
        <v>7700</v>
      </c>
      <c r="BD110" s="506">
        <f t="shared" si="77"/>
        <v>462</v>
      </c>
      <c r="BE110" s="507"/>
      <c r="BF110" s="507"/>
    </row>
    <row r="111" spans="1:58" s="400" customFormat="1" x14ac:dyDescent="0.25">
      <c r="A111" s="477" t="s">
        <v>1008</v>
      </c>
      <c r="B111" s="508" t="s">
        <v>412</v>
      </c>
      <c r="C111" s="478">
        <v>80</v>
      </c>
      <c r="D111" s="479">
        <v>1000</v>
      </c>
      <c r="E111" s="479">
        <v>600</v>
      </c>
      <c r="F111" s="520" t="str">
        <f t="shared" si="55"/>
        <v>1000x600x80</v>
      </c>
      <c r="G111" s="480">
        <v>276258</v>
      </c>
      <c r="H111" s="481" t="s">
        <v>1309</v>
      </c>
      <c r="I111" s="482" t="s">
        <v>109</v>
      </c>
      <c r="J111" s="483" t="str">
        <f t="shared" ref="J111:M113" si="80">$AE111</f>
        <v>C</v>
      </c>
      <c r="K111" s="484" t="str">
        <f t="shared" si="80"/>
        <v>C</v>
      </c>
      <c r="L111" s="484" t="str">
        <f t="shared" si="80"/>
        <v>C</v>
      </c>
      <c r="M111" s="485" t="str">
        <f t="shared" si="80"/>
        <v>C</v>
      </c>
      <c r="N111" s="486">
        <v>4</v>
      </c>
      <c r="O111" s="487">
        <f t="shared" si="56"/>
        <v>2.4</v>
      </c>
      <c r="P111" s="488">
        <f t="shared" si="57"/>
        <v>0.192</v>
      </c>
      <c r="Q111" s="489">
        <f t="shared" si="58"/>
        <v>17.28</v>
      </c>
      <c r="R111" s="525">
        <v>28</v>
      </c>
      <c r="S111" s="490">
        <v>4</v>
      </c>
      <c r="T111" s="509">
        <f t="shared" si="68"/>
        <v>112</v>
      </c>
      <c r="U111" s="487">
        <f t="shared" si="69"/>
        <v>67.2</v>
      </c>
      <c r="V111" s="487">
        <f t="shared" si="70"/>
        <v>5.3760000000000003</v>
      </c>
      <c r="W111" s="487">
        <f>Q111*R111</f>
        <v>483.84000000000003</v>
      </c>
      <c r="X111" s="487" t="s">
        <v>164</v>
      </c>
      <c r="Y111" s="510">
        <f t="shared" si="72"/>
        <v>2380</v>
      </c>
      <c r="Z111" s="525">
        <f t="shared" si="73"/>
        <v>364</v>
      </c>
      <c r="AA111" s="490">
        <v>13</v>
      </c>
      <c r="AB111" s="487">
        <f t="shared" si="59"/>
        <v>873.6</v>
      </c>
      <c r="AC111" s="488">
        <f t="shared" si="60"/>
        <v>69.888000000000005</v>
      </c>
      <c r="AD111" s="489">
        <f t="shared" si="61"/>
        <v>6289.92</v>
      </c>
      <c r="AE111" s="532" t="s">
        <v>134</v>
      </c>
      <c r="AF111" s="492">
        <f t="shared" si="79"/>
        <v>19</v>
      </c>
      <c r="AG111" s="512" t="s">
        <v>137</v>
      </c>
      <c r="AH111" s="493">
        <f t="shared" si="62"/>
        <v>1276.8</v>
      </c>
      <c r="AI111" s="494">
        <f t="shared" si="63"/>
        <v>102.14400000000001</v>
      </c>
      <c r="AJ111" s="495">
        <f t="shared" si="64"/>
        <v>9192.9600000000009</v>
      </c>
      <c r="AK111" s="496" t="s">
        <v>419</v>
      </c>
      <c r="AL111" s="497">
        <v>4604653275103</v>
      </c>
      <c r="AM111" s="498">
        <f t="shared" si="75"/>
        <v>616</v>
      </c>
      <c r="AN111" s="499">
        <f t="shared" si="65"/>
        <v>739.2</v>
      </c>
      <c r="AO111" s="500">
        <f t="shared" si="74"/>
        <v>7700</v>
      </c>
      <c r="AP111" s="501">
        <f t="shared" si="66"/>
        <v>9240</v>
      </c>
      <c r="AQ111" s="502"/>
      <c r="AR111" s="502"/>
      <c r="AS111" s="502"/>
      <c r="AT111" s="502"/>
      <c r="AU111" s="502"/>
      <c r="AV111" s="502"/>
      <c r="AW111" s="502"/>
      <c r="AX111" s="502"/>
      <c r="AY111" s="503"/>
      <c r="AZ111" s="504"/>
      <c r="BA111" s="505" t="str">
        <f t="shared" si="76"/>
        <v>276258</v>
      </c>
      <c r="BB111" s="505">
        <v>90</v>
      </c>
      <c r="BC111" s="506">
        <v>7700</v>
      </c>
      <c r="BD111" s="506">
        <f t="shared" si="77"/>
        <v>616</v>
      </c>
      <c r="BE111" s="507"/>
      <c r="BF111" s="507"/>
    </row>
    <row r="112" spans="1:58" s="400" customFormat="1" x14ac:dyDescent="0.25">
      <c r="A112" s="477" t="s">
        <v>1008</v>
      </c>
      <c r="B112" s="508" t="s">
        <v>412</v>
      </c>
      <c r="C112" s="479">
        <v>100</v>
      </c>
      <c r="D112" s="479">
        <v>1000</v>
      </c>
      <c r="E112" s="479">
        <v>600</v>
      </c>
      <c r="F112" s="508" t="str">
        <f t="shared" si="55"/>
        <v>1000x600x100</v>
      </c>
      <c r="G112" s="480" t="s">
        <v>418</v>
      </c>
      <c r="H112" s="481" t="s">
        <v>417</v>
      </c>
      <c r="I112" s="482" t="s">
        <v>109</v>
      </c>
      <c r="J112" s="483" t="str">
        <f t="shared" si="80"/>
        <v>A</v>
      </c>
      <c r="K112" s="484" t="str">
        <f t="shared" si="80"/>
        <v>A</v>
      </c>
      <c r="L112" s="484" t="str">
        <f t="shared" si="80"/>
        <v>A</v>
      </c>
      <c r="M112" s="485" t="str">
        <f t="shared" si="80"/>
        <v>A</v>
      </c>
      <c r="N112" s="486">
        <v>4</v>
      </c>
      <c r="O112" s="487">
        <f t="shared" si="56"/>
        <v>2.4</v>
      </c>
      <c r="P112" s="488">
        <f t="shared" si="57"/>
        <v>0.24</v>
      </c>
      <c r="Q112" s="489">
        <f t="shared" si="58"/>
        <v>21.599999999999998</v>
      </c>
      <c r="R112" s="525">
        <v>24</v>
      </c>
      <c r="S112" s="490">
        <v>4</v>
      </c>
      <c r="T112" s="509">
        <f t="shared" si="68"/>
        <v>96</v>
      </c>
      <c r="U112" s="487">
        <f t="shared" si="69"/>
        <v>57.599999999999994</v>
      </c>
      <c r="V112" s="488">
        <f t="shared" si="70"/>
        <v>5.76</v>
      </c>
      <c r="W112" s="487">
        <f t="shared" ref="W112:W127" si="81">BB112*V112</f>
        <v>518.4</v>
      </c>
      <c r="X112" s="487" t="s">
        <v>164</v>
      </c>
      <c r="Y112" s="510">
        <f t="shared" si="72"/>
        <v>2540</v>
      </c>
      <c r="Z112" s="511">
        <f t="shared" si="73"/>
        <v>312</v>
      </c>
      <c r="AA112" s="490">
        <v>13</v>
      </c>
      <c r="AB112" s="487">
        <f t="shared" si="59"/>
        <v>748.8</v>
      </c>
      <c r="AC112" s="488">
        <f t="shared" si="60"/>
        <v>74.88</v>
      </c>
      <c r="AD112" s="489">
        <f t="shared" si="61"/>
        <v>6739.2</v>
      </c>
      <c r="AE112" s="491" t="s">
        <v>2</v>
      </c>
      <c r="AF112" s="492">
        <f t="shared" si="79"/>
        <v>1</v>
      </c>
      <c r="AG112" s="512" t="s">
        <v>137</v>
      </c>
      <c r="AH112" s="493">
        <f t="shared" si="62"/>
        <v>57.599999999999994</v>
      </c>
      <c r="AI112" s="494">
        <f t="shared" si="63"/>
        <v>5.76</v>
      </c>
      <c r="AJ112" s="495">
        <f t="shared" si="64"/>
        <v>518.4</v>
      </c>
      <c r="AK112" s="496" t="s">
        <v>415</v>
      </c>
      <c r="AL112" s="497" t="s">
        <v>416</v>
      </c>
      <c r="AM112" s="498">
        <f t="shared" si="75"/>
        <v>770</v>
      </c>
      <c r="AN112" s="499">
        <f t="shared" si="65"/>
        <v>924</v>
      </c>
      <c r="AO112" s="500">
        <f t="shared" si="74"/>
        <v>7700</v>
      </c>
      <c r="AP112" s="501">
        <f t="shared" si="66"/>
        <v>9240</v>
      </c>
      <c r="AQ112" s="502"/>
      <c r="AR112" s="502"/>
      <c r="AS112" s="502"/>
      <c r="AT112" s="502"/>
      <c r="AU112" s="502"/>
      <c r="AV112" s="502"/>
      <c r="AW112" s="502"/>
      <c r="AX112" s="502"/>
      <c r="AY112" s="503"/>
      <c r="AZ112" s="504"/>
      <c r="BA112" s="505" t="str">
        <f t="shared" si="76"/>
        <v>254658</v>
      </c>
      <c r="BB112" s="505">
        <v>90</v>
      </c>
      <c r="BC112" s="506">
        <v>7700</v>
      </c>
      <c r="BD112" s="506">
        <f t="shared" si="77"/>
        <v>770</v>
      </c>
      <c r="BE112" s="507"/>
      <c r="BF112" s="507"/>
    </row>
    <row r="113" spans="1:58" s="400" customFormat="1" x14ac:dyDescent="0.25">
      <c r="A113" s="477" t="s">
        <v>1008</v>
      </c>
      <c r="B113" s="508" t="s">
        <v>412</v>
      </c>
      <c r="C113" s="478">
        <v>120</v>
      </c>
      <c r="D113" s="479">
        <v>1000</v>
      </c>
      <c r="E113" s="479">
        <v>600</v>
      </c>
      <c r="F113" s="520" t="str">
        <f t="shared" si="55"/>
        <v>1000x600x120</v>
      </c>
      <c r="G113" s="480">
        <v>225597</v>
      </c>
      <c r="H113" s="481" t="s">
        <v>1310</v>
      </c>
      <c r="I113" s="482" t="s">
        <v>109</v>
      </c>
      <c r="J113" s="483" t="str">
        <f t="shared" si="80"/>
        <v>C</v>
      </c>
      <c r="K113" s="484" t="str">
        <f t="shared" si="80"/>
        <v>C</v>
      </c>
      <c r="L113" s="484" t="str">
        <f t="shared" si="80"/>
        <v>C</v>
      </c>
      <c r="M113" s="485" t="str">
        <f t="shared" si="80"/>
        <v>C</v>
      </c>
      <c r="N113" s="486">
        <v>3</v>
      </c>
      <c r="O113" s="487">
        <f t="shared" si="56"/>
        <v>1.8</v>
      </c>
      <c r="P113" s="488">
        <f t="shared" si="57"/>
        <v>0.216</v>
      </c>
      <c r="Q113" s="489">
        <f t="shared" si="58"/>
        <v>19.440000000000001</v>
      </c>
      <c r="R113" s="525">
        <v>24</v>
      </c>
      <c r="S113" s="490">
        <v>4</v>
      </c>
      <c r="T113" s="509">
        <f t="shared" si="68"/>
        <v>72</v>
      </c>
      <c r="U113" s="487">
        <f t="shared" si="69"/>
        <v>43.2</v>
      </c>
      <c r="V113" s="488">
        <f t="shared" si="70"/>
        <v>5.1840000000000002</v>
      </c>
      <c r="W113" s="487">
        <f t="shared" si="81"/>
        <v>466.56</v>
      </c>
      <c r="X113" s="487" t="s">
        <v>164</v>
      </c>
      <c r="Y113" s="510">
        <f t="shared" si="72"/>
        <v>2300</v>
      </c>
      <c r="Z113" s="525">
        <f t="shared" si="73"/>
        <v>312</v>
      </c>
      <c r="AA113" s="490">
        <v>13</v>
      </c>
      <c r="AB113" s="487">
        <f t="shared" si="59"/>
        <v>561.6</v>
      </c>
      <c r="AC113" s="488">
        <f t="shared" si="60"/>
        <v>67.391999999999996</v>
      </c>
      <c r="AD113" s="489">
        <f t="shared" si="61"/>
        <v>6065.28</v>
      </c>
      <c r="AE113" s="491" t="s">
        <v>134</v>
      </c>
      <c r="AF113" s="492">
        <f t="shared" si="79"/>
        <v>20</v>
      </c>
      <c r="AG113" s="512" t="s">
        <v>137</v>
      </c>
      <c r="AH113" s="493">
        <f t="shared" si="62"/>
        <v>864</v>
      </c>
      <c r="AI113" s="494">
        <f t="shared" si="63"/>
        <v>103.68</v>
      </c>
      <c r="AJ113" s="495">
        <f t="shared" si="64"/>
        <v>9331.2000000000007</v>
      </c>
      <c r="AK113" s="496" t="s">
        <v>414</v>
      </c>
      <c r="AL113" s="497" t="s">
        <v>1313</v>
      </c>
      <c r="AM113" s="498">
        <f t="shared" si="75"/>
        <v>924</v>
      </c>
      <c r="AN113" s="499">
        <f t="shared" si="65"/>
        <v>1108.8</v>
      </c>
      <c r="AO113" s="500">
        <f t="shared" si="74"/>
        <v>7700</v>
      </c>
      <c r="AP113" s="501">
        <f t="shared" si="66"/>
        <v>9240</v>
      </c>
      <c r="AQ113" s="502"/>
      <c r="AR113" s="502"/>
      <c r="AS113" s="502"/>
      <c r="AT113" s="502"/>
      <c r="AU113" s="502"/>
      <c r="AV113" s="502"/>
      <c r="AW113" s="502"/>
      <c r="AX113" s="502"/>
      <c r="AY113" s="503"/>
      <c r="AZ113" s="504"/>
      <c r="BA113" s="505" t="str">
        <f t="shared" si="76"/>
        <v>225597</v>
      </c>
      <c r="BB113" s="505">
        <v>90</v>
      </c>
      <c r="BC113" s="506">
        <v>7700</v>
      </c>
      <c r="BD113" s="506">
        <f t="shared" si="77"/>
        <v>924</v>
      </c>
      <c r="BE113" s="507"/>
      <c r="BF113" s="507"/>
    </row>
    <row r="114" spans="1:58" s="400" customFormat="1" x14ac:dyDescent="0.25">
      <c r="A114" s="477" t="s">
        <v>1008</v>
      </c>
      <c r="B114" s="508" t="s">
        <v>412</v>
      </c>
      <c r="C114" s="478">
        <v>150</v>
      </c>
      <c r="D114" s="479">
        <v>1000</v>
      </c>
      <c r="E114" s="479">
        <v>600</v>
      </c>
      <c r="F114" s="520" t="str">
        <f t="shared" si="55"/>
        <v>1000x600x150</v>
      </c>
      <c r="G114" s="480">
        <v>309853</v>
      </c>
      <c r="H114" s="481" t="s">
        <v>1311</v>
      </c>
      <c r="I114" s="482" t="s">
        <v>109</v>
      </c>
      <c r="J114" s="483" t="s">
        <v>2</v>
      </c>
      <c r="K114" s="484" t="s">
        <v>169</v>
      </c>
      <c r="L114" s="484" t="s">
        <v>169</v>
      </c>
      <c r="M114" s="485" t="s">
        <v>2</v>
      </c>
      <c r="N114" s="486">
        <v>2</v>
      </c>
      <c r="O114" s="487">
        <f t="shared" si="56"/>
        <v>1.2</v>
      </c>
      <c r="P114" s="488">
        <f t="shared" si="57"/>
        <v>0.18</v>
      </c>
      <c r="Q114" s="489">
        <f t="shared" si="58"/>
        <v>16.2</v>
      </c>
      <c r="R114" s="525">
        <v>32</v>
      </c>
      <c r="S114" s="490">
        <v>4</v>
      </c>
      <c r="T114" s="509">
        <f t="shared" si="68"/>
        <v>64</v>
      </c>
      <c r="U114" s="487">
        <f t="shared" si="69"/>
        <v>38.4</v>
      </c>
      <c r="V114" s="488">
        <f t="shared" si="70"/>
        <v>5.76</v>
      </c>
      <c r="W114" s="487">
        <f t="shared" si="81"/>
        <v>518.4</v>
      </c>
      <c r="X114" s="487" t="s">
        <v>164</v>
      </c>
      <c r="Y114" s="510">
        <f t="shared" si="72"/>
        <v>2540</v>
      </c>
      <c r="Z114" s="525">
        <f t="shared" si="73"/>
        <v>416</v>
      </c>
      <c r="AA114" s="490">
        <v>13</v>
      </c>
      <c r="AB114" s="487">
        <f t="shared" si="59"/>
        <v>499.2</v>
      </c>
      <c r="AC114" s="488">
        <f t="shared" si="60"/>
        <v>74.88</v>
      </c>
      <c r="AD114" s="489">
        <f t="shared" si="61"/>
        <v>6739.2</v>
      </c>
      <c r="AE114" s="491" t="s">
        <v>1245</v>
      </c>
      <c r="AF114" s="492">
        <f t="shared" si="79"/>
        <v>1</v>
      </c>
      <c r="AG114" s="512" t="s">
        <v>137</v>
      </c>
      <c r="AH114" s="493">
        <f t="shared" si="62"/>
        <v>38.4</v>
      </c>
      <c r="AI114" s="494">
        <f t="shared" si="63"/>
        <v>5.76</v>
      </c>
      <c r="AJ114" s="495">
        <f t="shared" si="64"/>
        <v>518.4</v>
      </c>
      <c r="AK114" s="496" t="s">
        <v>413</v>
      </c>
      <c r="AL114" s="497" t="s">
        <v>1314</v>
      </c>
      <c r="AM114" s="498">
        <f t="shared" si="75"/>
        <v>1155</v>
      </c>
      <c r="AN114" s="499">
        <f t="shared" si="65"/>
        <v>1386</v>
      </c>
      <c r="AO114" s="500">
        <f t="shared" si="74"/>
        <v>7700</v>
      </c>
      <c r="AP114" s="501">
        <f t="shared" si="66"/>
        <v>9240</v>
      </c>
      <c r="AQ114" s="502"/>
      <c r="AR114" s="502"/>
      <c r="AS114" s="502"/>
      <c r="AT114" s="502"/>
      <c r="AU114" s="502"/>
      <c r="AV114" s="502"/>
      <c r="AW114" s="502"/>
      <c r="AX114" s="502"/>
      <c r="AY114" s="503"/>
      <c r="AZ114" s="504"/>
      <c r="BA114" s="505" t="str">
        <f t="shared" si="76"/>
        <v>309853</v>
      </c>
      <c r="BB114" s="505">
        <v>90</v>
      </c>
      <c r="BC114" s="506">
        <v>7700</v>
      </c>
      <c r="BD114" s="506">
        <f t="shared" si="77"/>
        <v>1155</v>
      </c>
      <c r="BE114" s="507"/>
      <c r="BF114" s="507"/>
    </row>
    <row r="115" spans="1:58" s="400" customFormat="1" x14ac:dyDescent="0.25">
      <c r="A115" s="477" t="s">
        <v>1008</v>
      </c>
      <c r="B115" s="508" t="s">
        <v>412</v>
      </c>
      <c r="C115" s="478">
        <v>180</v>
      </c>
      <c r="D115" s="479">
        <v>1000</v>
      </c>
      <c r="E115" s="479">
        <v>600</v>
      </c>
      <c r="F115" s="520" t="str">
        <f t="shared" ref="F115:F146" si="82">D115&amp;"x"&amp;E115&amp;"x"&amp;C115</f>
        <v>1000x600x180</v>
      </c>
      <c r="G115" s="480">
        <v>287080</v>
      </c>
      <c r="H115" s="481" t="s">
        <v>1312</v>
      </c>
      <c r="I115" s="482" t="s">
        <v>109</v>
      </c>
      <c r="J115" s="483" t="str">
        <f>$AE115</f>
        <v>C</v>
      </c>
      <c r="K115" s="484" t="str">
        <f>$AE115</f>
        <v>C</v>
      </c>
      <c r="L115" s="484" t="str">
        <f>$AE115</f>
        <v>C</v>
      </c>
      <c r="M115" s="485" t="str">
        <f>$AE115</f>
        <v>C</v>
      </c>
      <c r="N115" s="486">
        <v>2</v>
      </c>
      <c r="O115" s="487">
        <f t="shared" ref="O115:O136" si="83">N115*D115*E115/1000000</f>
        <v>1.2</v>
      </c>
      <c r="P115" s="488">
        <f t="shared" ref="P115:P136" si="84">O115*C115/1000</f>
        <v>0.216</v>
      </c>
      <c r="Q115" s="489">
        <f t="shared" ref="Q115:Q136" si="85">P115*BB115</f>
        <v>19.440000000000001</v>
      </c>
      <c r="R115" s="525">
        <v>24</v>
      </c>
      <c r="S115" s="490">
        <v>4</v>
      </c>
      <c r="T115" s="509">
        <f t="shared" si="68"/>
        <v>48</v>
      </c>
      <c r="U115" s="487">
        <f t="shared" si="69"/>
        <v>28.799999999999997</v>
      </c>
      <c r="V115" s="488">
        <f t="shared" si="70"/>
        <v>5.1840000000000002</v>
      </c>
      <c r="W115" s="487">
        <f t="shared" si="81"/>
        <v>466.56</v>
      </c>
      <c r="X115" s="487" t="s">
        <v>164</v>
      </c>
      <c r="Y115" s="510">
        <f t="shared" si="72"/>
        <v>2300</v>
      </c>
      <c r="Z115" s="525">
        <f t="shared" si="73"/>
        <v>312</v>
      </c>
      <c r="AA115" s="490">
        <v>13</v>
      </c>
      <c r="AB115" s="487">
        <f t="shared" ref="AB115:AB146" si="86">IF($AA115="--",$Z115*O115,$AA115*U115)</f>
        <v>374.4</v>
      </c>
      <c r="AC115" s="488">
        <f t="shared" ref="AC115:AC146" si="87">IF($AA115="--",$Z115*P115,$AA115*V115)</f>
        <v>67.391999999999996</v>
      </c>
      <c r="AD115" s="489">
        <f t="shared" ref="AD115:AD146" si="88">IF($AA115="--",$Z115*Q115,$AA115*W115)</f>
        <v>6065.28</v>
      </c>
      <c r="AE115" s="491" t="s">
        <v>134</v>
      </c>
      <c r="AF115" s="492">
        <f t="shared" si="79"/>
        <v>20</v>
      </c>
      <c r="AG115" s="512" t="s">
        <v>137</v>
      </c>
      <c r="AH115" s="493">
        <f t="shared" ref="AH115:AH146" si="89">IF(AG115="пач.",AF115*O115,AF115*U115)</f>
        <v>576</v>
      </c>
      <c r="AI115" s="494">
        <f t="shared" ref="AI115:AI146" si="90">IF(AG115="пач.",AF115*P115,AF115*V115)</f>
        <v>103.68</v>
      </c>
      <c r="AJ115" s="495">
        <f t="shared" ref="AJ115:AJ146" si="91">IF(AG115="пач.",AF115*Q115,AF115*W115)</f>
        <v>9331.2000000000007</v>
      </c>
      <c r="AK115" s="496" t="s">
        <v>411</v>
      </c>
      <c r="AL115" s="497">
        <v>4604653276995</v>
      </c>
      <c r="AM115" s="498">
        <f t="shared" si="75"/>
        <v>1386</v>
      </c>
      <c r="AN115" s="499">
        <f t="shared" ref="AN115:AN130" si="92">ROUND(AM115*1.2,2)</f>
        <v>1663.2</v>
      </c>
      <c r="AO115" s="500">
        <f t="shared" si="74"/>
        <v>7700</v>
      </c>
      <c r="AP115" s="501">
        <f t="shared" ref="AP115:AP127" si="93">ROUND(AO115*1.2,2)</f>
        <v>9240</v>
      </c>
      <c r="AQ115" s="502"/>
      <c r="AR115" s="502"/>
      <c r="AS115" s="502"/>
      <c r="AT115" s="502"/>
      <c r="AU115" s="502"/>
      <c r="AV115" s="502"/>
      <c r="AW115" s="502"/>
      <c r="AX115" s="502"/>
      <c r="AY115" s="503"/>
      <c r="AZ115" s="504"/>
      <c r="BA115" s="505" t="str">
        <f t="shared" si="76"/>
        <v>287080</v>
      </c>
      <c r="BB115" s="505">
        <v>90</v>
      </c>
      <c r="BC115" s="506">
        <v>7700</v>
      </c>
      <c r="BD115" s="506">
        <f t="shared" si="77"/>
        <v>1386</v>
      </c>
      <c r="BE115" s="507"/>
      <c r="BF115" s="507"/>
    </row>
    <row r="116" spans="1:58" s="400" customFormat="1" x14ac:dyDescent="0.25">
      <c r="A116" s="477" t="s">
        <v>1008</v>
      </c>
      <c r="B116" s="508" t="s">
        <v>401</v>
      </c>
      <c r="C116" s="479">
        <v>50</v>
      </c>
      <c r="D116" s="479">
        <v>1000</v>
      </c>
      <c r="E116" s="479">
        <v>600</v>
      </c>
      <c r="F116" s="508" t="str">
        <f t="shared" si="82"/>
        <v>1000x600x50</v>
      </c>
      <c r="G116" s="480" t="s">
        <v>410</v>
      </c>
      <c r="H116" s="481" t="s">
        <v>409</v>
      </c>
      <c r="I116" s="482" t="s">
        <v>109</v>
      </c>
      <c r="J116" s="483" t="s">
        <v>2</v>
      </c>
      <c r="K116" s="484" t="s">
        <v>2</v>
      </c>
      <c r="L116" s="484" t="s">
        <v>2</v>
      </c>
      <c r="M116" s="485" t="s">
        <v>2</v>
      </c>
      <c r="N116" s="486">
        <v>8</v>
      </c>
      <c r="O116" s="487">
        <f t="shared" si="83"/>
        <v>4.8</v>
      </c>
      <c r="P116" s="488">
        <f t="shared" si="84"/>
        <v>0.24</v>
      </c>
      <c r="Q116" s="489">
        <f t="shared" si="85"/>
        <v>18</v>
      </c>
      <c r="R116" s="525">
        <v>24</v>
      </c>
      <c r="S116" s="490">
        <v>4</v>
      </c>
      <c r="T116" s="509">
        <f t="shared" si="68"/>
        <v>192</v>
      </c>
      <c r="U116" s="487">
        <f t="shared" si="69"/>
        <v>115.19999999999999</v>
      </c>
      <c r="V116" s="488">
        <f t="shared" si="70"/>
        <v>5.76</v>
      </c>
      <c r="W116" s="487">
        <f t="shared" si="81"/>
        <v>432</v>
      </c>
      <c r="X116" s="487" t="s">
        <v>164</v>
      </c>
      <c r="Y116" s="510">
        <f t="shared" si="72"/>
        <v>2540</v>
      </c>
      <c r="Z116" s="511">
        <f t="shared" si="73"/>
        <v>312</v>
      </c>
      <c r="AA116" s="490">
        <v>13</v>
      </c>
      <c r="AB116" s="487">
        <f t="shared" si="86"/>
        <v>1497.6</v>
      </c>
      <c r="AC116" s="488">
        <f t="shared" si="87"/>
        <v>74.88</v>
      </c>
      <c r="AD116" s="489">
        <f t="shared" si="88"/>
        <v>5616</v>
      </c>
      <c r="AE116" s="491" t="s">
        <v>2</v>
      </c>
      <c r="AF116" s="492">
        <f t="shared" si="79"/>
        <v>1</v>
      </c>
      <c r="AG116" s="512" t="s">
        <v>137</v>
      </c>
      <c r="AH116" s="493">
        <f t="shared" si="89"/>
        <v>115.19999999999999</v>
      </c>
      <c r="AI116" s="494">
        <f t="shared" si="90"/>
        <v>5.76</v>
      </c>
      <c r="AJ116" s="495">
        <f t="shared" si="91"/>
        <v>432</v>
      </c>
      <c r="AK116" s="496" t="s">
        <v>407</v>
      </c>
      <c r="AL116" s="497" t="s">
        <v>408</v>
      </c>
      <c r="AM116" s="498">
        <f t="shared" si="75"/>
        <v>346.5</v>
      </c>
      <c r="AN116" s="499">
        <f t="shared" si="92"/>
        <v>415.8</v>
      </c>
      <c r="AO116" s="500">
        <f t="shared" si="74"/>
        <v>6930</v>
      </c>
      <c r="AP116" s="501">
        <f t="shared" si="93"/>
        <v>8316</v>
      </c>
      <c r="AQ116" s="502"/>
      <c r="AR116" s="502"/>
      <c r="AS116" s="502"/>
      <c r="AT116" s="502"/>
      <c r="AU116" s="502"/>
      <c r="AV116" s="502"/>
      <c r="AW116" s="502"/>
      <c r="AX116" s="502"/>
      <c r="AY116" s="503"/>
      <c r="AZ116" s="504"/>
      <c r="BA116" s="505" t="str">
        <f t="shared" si="76"/>
        <v>254669</v>
      </c>
      <c r="BB116" s="505">
        <v>75</v>
      </c>
      <c r="BC116" s="506">
        <v>6930</v>
      </c>
      <c r="BD116" s="506">
        <f t="shared" si="77"/>
        <v>346.5</v>
      </c>
      <c r="BE116" s="507"/>
      <c r="BF116" s="507"/>
    </row>
    <row r="117" spans="1:58" s="400" customFormat="1" x14ac:dyDescent="0.25">
      <c r="A117" s="477" t="s">
        <v>1008</v>
      </c>
      <c r="B117" s="508" t="s">
        <v>401</v>
      </c>
      <c r="C117" s="478">
        <v>80</v>
      </c>
      <c r="D117" s="479">
        <v>1000</v>
      </c>
      <c r="E117" s="479">
        <v>600</v>
      </c>
      <c r="F117" s="520" t="str">
        <f t="shared" si="82"/>
        <v>1000x600x80</v>
      </c>
      <c r="G117" s="480" t="s">
        <v>1327</v>
      </c>
      <c r="H117" s="481" t="s">
        <v>1342</v>
      </c>
      <c r="I117" s="482" t="s">
        <v>109</v>
      </c>
      <c r="J117" s="483" t="str">
        <f>$AE117</f>
        <v>C</v>
      </c>
      <c r="K117" s="484" t="str">
        <f>$AE117</f>
        <v>C</v>
      </c>
      <c r="L117" s="484" t="str">
        <f>$AE117</f>
        <v>C</v>
      </c>
      <c r="M117" s="485" t="str">
        <f>$AE117</f>
        <v>C</v>
      </c>
      <c r="N117" s="486">
        <v>6</v>
      </c>
      <c r="O117" s="487">
        <f t="shared" si="83"/>
        <v>3.6</v>
      </c>
      <c r="P117" s="488">
        <f t="shared" si="84"/>
        <v>0.28799999999999998</v>
      </c>
      <c r="Q117" s="489">
        <f t="shared" si="85"/>
        <v>21.599999999999998</v>
      </c>
      <c r="R117" s="525">
        <v>24</v>
      </c>
      <c r="S117" s="490">
        <v>4</v>
      </c>
      <c r="T117" s="509">
        <f t="shared" si="68"/>
        <v>144</v>
      </c>
      <c r="U117" s="487">
        <f t="shared" si="69"/>
        <v>86.4</v>
      </c>
      <c r="V117" s="488">
        <f t="shared" si="70"/>
        <v>6.911999999999999</v>
      </c>
      <c r="W117" s="487">
        <f t="shared" si="81"/>
        <v>518.4</v>
      </c>
      <c r="X117" s="487" t="s">
        <v>164</v>
      </c>
      <c r="Y117" s="510">
        <f t="shared" si="72"/>
        <v>3020</v>
      </c>
      <c r="Z117" s="525">
        <f t="shared" si="73"/>
        <v>312</v>
      </c>
      <c r="AA117" s="490">
        <v>13</v>
      </c>
      <c r="AB117" s="487">
        <f t="shared" si="86"/>
        <v>1123.2</v>
      </c>
      <c r="AC117" s="488">
        <f t="shared" si="87"/>
        <v>89.855999999999995</v>
      </c>
      <c r="AD117" s="489">
        <f t="shared" si="88"/>
        <v>6739.2</v>
      </c>
      <c r="AE117" s="491" t="s">
        <v>134</v>
      </c>
      <c r="AF117" s="492">
        <f t="shared" si="79"/>
        <v>18</v>
      </c>
      <c r="AG117" s="512" t="s">
        <v>137</v>
      </c>
      <c r="AH117" s="493">
        <f t="shared" si="89"/>
        <v>1555.2</v>
      </c>
      <c r="AI117" s="494">
        <f t="shared" si="90"/>
        <v>124.41599999999998</v>
      </c>
      <c r="AJ117" s="495">
        <f t="shared" si="91"/>
        <v>9331.1999999999989</v>
      </c>
      <c r="AK117" s="496" t="s">
        <v>898</v>
      </c>
      <c r="AL117" s="497">
        <v>4604653274786</v>
      </c>
      <c r="AM117" s="498">
        <f t="shared" si="75"/>
        <v>554.4</v>
      </c>
      <c r="AN117" s="499">
        <f t="shared" si="92"/>
        <v>665.28</v>
      </c>
      <c r="AO117" s="500">
        <f t="shared" si="74"/>
        <v>6930</v>
      </c>
      <c r="AP117" s="501">
        <f t="shared" si="93"/>
        <v>8316</v>
      </c>
      <c r="AQ117" s="502"/>
      <c r="AR117" s="502"/>
      <c r="AS117" s="502"/>
      <c r="AT117" s="502"/>
      <c r="AU117" s="502"/>
      <c r="AV117" s="502"/>
      <c r="AW117" s="502"/>
      <c r="AX117" s="502"/>
      <c r="AY117" s="503"/>
      <c r="AZ117" s="504"/>
      <c r="BA117" s="505" t="str">
        <f t="shared" si="76"/>
        <v>308619</v>
      </c>
      <c r="BB117" s="505">
        <v>75</v>
      </c>
      <c r="BC117" s="506">
        <v>6930</v>
      </c>
      <c r="BD117" s="506">
        <f t="shared" si="77"/>
        <v>554.4</v>
      </c>
      <c r="BE117" s="507"/>
      <c r="BF117" s="507"/>
    </row>
    <row r="118" spans="1:58" s="400" customFormat="1" x14ac:dyDescent="0.25">
      <c r="A118" s="477" t="s">
        <v>1008</v>
      </c>
      <c r="B118" s="508" t="s">
        <v>401</v>
      </c>
      <c r="C118" s="479">
        <v>100</v>
      </c>
      <c r="D118" s="479">
        <v>1000</v>
      </c>
      <c r="E118" s="479">
        <v>600</v>
      </c>
      <c r="F118" s="508" t="str">
        <f t="shared" si="82"/>
        <v>1000x600x100</v>
      </c>
      <c r="G118" s="480" t="s">
        <v>406</v>
      </c>
      <c r="H118" s="481" t="s">
        <v>405</v>
      </c>
      <c r="I118" s="482" t="s">
        <v>109</v>
      </c>
      <c r="J118" s="483" t="s">
        <v>2</v>
      </c>
      <c r="K118" s="484" t="s">
        <v>2</v>
      </c>
      <c r="L118" s="484" t="s">
        <v>2</v>
      </c>
      <c r="M118" s="485" t="s">
        <v>2</v>
      </c>
      <c r="N118" s="486">
        <v>4</v>
      </c>
      <c r="O118" s="487">
        <f t="shared" si="83"/>
        <v>2.4</v>
      </c>
      <c r="P118" s="488">
        <f t="shared" si="84"/>
        <v>0.24</v>
      </c>
      <c r="Q118" s="489">
        <f t="shared" si="85"/>
        <v>18</v>
      </c>
      <c r="R118" s="525">
        <v>24</v>
      </c>
      <c r="S118" s="490">
        <v>4</v>
      </c>
      <c r="T118" s="509">
        <f t="shared" si="68"/>
        <v>96</v>
      </c>
      <c r="U118" s="487">
        <f t="shared" si="69"/>
        <v>57.599999999999994</v>
      </c>
      <c r="V118" s="488">
        <f t="shared" si="70"/>
        <v>5.76</v>
      </c>
      <c r="W118" s="487">
        <f t="shared" si="81"/>
        <v>432</v>
      </c>
      <c r="X118" s="487" t="s">
        <v>164</v>
      </c>
      <c r="Y118" s="510">
        <f t="shared" si="72"/>
        <v>2540</v>
      </c>
      <c r="Z118" s="511">
        <f t="shared" si="73"/>
        <v>312</v>
      </c>
      <c r="AA118" s="490">
        <v>13</v>
      </c>
      <c r="AB118" s="487">
        <f t="shared" si="86"/>
        <v>748.8</v>
      </c>
      <c r="AC118" s="488">
        <f t="shared" si="87"/>
        <v>74.88</v>
      </c>
      <c r="AD118" s="489">
        <f t="shared" si="88"/>
        <v>5616</v>
      </c>
      <c r="AE118" s="491" t="s">
        <v>2</v>
      </c>
      <c r="AF118" s="492">
        <f t="shared" si="79"/>
        <v>1</v>
      </c>
      <c r="AG118" s="512" t="s">
        <v>137</v>
      </c>
      <c r="AH118" s="493">
        <f t="shared" si="89"/>
        <v>57.599999999999994</v>
      </c>
      <c r="AI118" s="494">
        <f t="shared" si="90"/>
        <v>5.76</v>
      </c>
      <c r="AJ118" s="495">
        <f t="shared" si="91"/>
        <v>432</v>
      </c>
      <c r="AK118" s="496" t="s">
        <v>403</v>
      </c>
      <c r="AL118" s="497" t="s">
        <v>404</v>
      </c>
      <c r="AM118" s="498">
        <f t="shared" si="75"/>
        <v>693</v>
      </c>
      <c r="AN118" s="499">
        <f t="shared" si="92"/>
        <v>831.6</v>
      </c>
      <c r="AO118" s="500">
        <f t="shared" si="74"/>
        <v>6930</v>
      </c>
      <c r="AP118" s="501">
        <f t="shared" si="93"/>
        <v>8316</v>
      </c>
      <c r="AQ118" s="502"/>
      <c r="AR118" s="502"/>
      <c r="AS118" s="502"/>
      <c r="AT118" s="502"/>
      <c r="AU118" s="502"/>
      <c r="AV118" s="502"/>
      <c r="AW118" s="502"/>
      <c r="AX118" s="502"/>
      <c r="AY118" s="503"/>
      <c r="AZ118" s="504"/>
      <c r="BA118" s="505" t="str">
        <f t="shared" si="76"/>
        <v>254672</v>
      </c>
      <c r="BB118" s="505">
        <v>75</v>
      </c>
      <c r="BC118" s="506">
        <v>6930</v>
      </c>
      <c r="BD118" s="506">
        <f t="shared" si="77"/>
        <v>693</v>
      </c>
      <c r="BE118" s="507"/>
      <c r="BF118" s="507"/>
    </row>
    <row r="119" spans="1:58" s="400" customFormat="1" x14ac:dyDescent="0.25">
      <c r="A119" s="477" t="s">
        <v>1008</v>
      </c>
      <c r="B119" s="508" t="s">
        <v>401</v>
      </c>
      <c r="C119" s="478">
        <v>150</v>
      </c>
      <c r="D119" s="479">
        <v>1000</v>
      </c>
      <c r="E119" s="479">
        <v>600</v>
      </c>
      <c r="F119" s="520" t="str">
        <f t="shared" si="82"/>
        <v>1000x600x150</v>
      </c>
      <c r="G119" s="480" t="s">
        <v>1328</v>
      </c>
      <c r="H119" s="481" t="s">
        <v>402</v>
      </c>
      <c r="I119" s="482" t="s">
        <v>109</v>
      </c>
      <c r="J119" s="483" t="str">
        <f>$AE119</f>
        <v>C</v>
      </c>
      <c r="K119" s="484" t="str">
        <f>$AE119</f>
        <v>C</v>
      </c>
      <c r="L119" s="484" t="str">
        <f>$AE119</f>
        <v>C</v>
      </c>
      <c r="M119" s="485" t="str">
        <f>$AE119</f>
        <v>C</v>
      </c>
      <c r="N119" s="486">
        <v>3</v>
      </c>
      <c r="O119" s="487">
        <f t="shared" si="83"/>
        <v>1.8</v>
      </c>
      <c r="P119" s="488">
        <f t="shared" si="84"/>
        <v>0.27</v>
      </c>
      <c r="Q119" s="489">
        <f t="shared" si="85"/>
        <v>20.25</v>
      </c>
      <c r="R119" s="525">
        <v>24</v>
      </c>
      <c r="S119" s="490">
        <v>4</v>
      </c>
      <c r="T119" s="509">
        <f t="shared" si="68"/>
        <v>72</v>
      </c>
      <c r="U119" s="487">
        <f t="shared" si="69"/>
        <v>43.2</v>
      </c>
      <c r="V119" s="488">
        <f t="shared" si="70"/>
        <v>6.48</v>
      </c>
      <c r="W119" s="487">
        <f t="shared" si="81"/>
        <v>486.00000000000006</v>
      </c>
      <c r="X119" s="487" t="s">
        <v>164</v>
      </c>
      <c r="Y119" s="510">
        <f t="shared" si="72"/>
        <v>2840</v>
      </c>
      <c r="Z119" s="525">
        <f t="shared" si="73"/>
        <v>312</v>
      </c>
      <c r="AA119" s="490">
        <v>13</v>
      </c>
      <c r="AB119" s="487">
        <f t="shared" si="86"/>
        <v>561.6</v>
      </c>
      <c r="AC119" s="488">
        <f t="shared" si="87"/>
        <v>84.240000000000009</v>
      </c>
      <c r="AD119" s="489">
        <f t="shared" si="88"/>
        <v>6318.0000000000009</v>
      </c>
      <c r="AE119" s="491" t="s">
        <v>134</v>
      </c>
      <c r="AF119" s="492">
        <f t="shared" si="79"/>
        <v>19</v>
      </c>
      <c r="AG119" s="512" t="s">
        <v>137</v>
      </c>
      <c r="AH119" s="493">
        <f t="shared" si="89"/>
        <v>820.80000000000007</v>
      </c>
      <c r="AI119" s="494">
        <f t="shared" si="90"/>
        <v>123.12</v>
      </c>
      <c r="AJ119" s="495">
        <f t="shared" si="91"/>
        <v>9234.0000000000018</v>
      </c>
      <c r="AK119" s="496" t="s">
        <v>899</v>
      </c>
      <c r="AL119" s="497">
        <v>4604653274847</v>
      </c>
      <c r="AM119" s="498">
        <f t="shared" si="75"/>
        <v>1039.5</v>
      </c>
      <c r="AN119" s="499">
        <f t="shared" si="92"/>
        <v>1247.4000000000001</v>
      </c>
      <c r="AO119" s="500">
        <f t="shared" si="74"/>
        <v>6930</v>
      </c>
      <c r="AP119" s="501">
        <f t="shared" si="93"/>
        <v>8316</v>
      </c>
      <c r="AQ119" s="502"/>
      <c r="AR119" s="502"/>
      <c r="AS119" s="502"/>
      <c r="AT119" s="502"/>
      <c r="AU119" s="502"/>
      <c r="AV119" s="502"/>
      <c r="AW119" s="502"/>
      <c r="AX119" s="502"/>
      <c r="AY119" s="503"/>
      <c r="AZ119" s="504"/>
      <c r="BA119" s="505" t="str">
        <f t="shared" si="76"/>
        <v>315301</v>
      </c>
      <c r="BB119" s="505">
        <v>75</v>
      </c>
      <c r="BC119" s="506">
        <v>6930</v>
      </c>
      <c r="BD119" s="506">
        <f t="shared" si="77"/>
        <v>1039.5</v>
      </c>
      <c r="BE119" s="507"/>
      <c r="BF119" s="507"/>
    </row>
    <row r="120" spans="1:58" s="400" customFormat="1" x14ac:dyDescent="0.25">
      <c r="A120" s="477" t="s">
        <v>1008</v>
      </c>
      <c r="B120" s="520" t="s">
        <v>394</v>
      </c>
      <c r="C120" s="478">
        <v>50</v>
      </c>
      <c r="D120" s="478">
        <v>1000</v>
      </c>
      <c r="E120" s="478">
        <v>600</v>
      </c>
      <c r="F120" s="520" t="str">
        <f t="shared" si="82"/>
        <v>1000x600x50</v>
      </c>
      <c r="G120" s="480">
        <v>326069</v>
      </c>
      <c r="H120" s="481" t="s">
        <v>1329</v>
      </c>
      <c r="I120" s="482" t="s">
        <v>109</v>
      </c>
      <c r="J120" s="483" t="str">
        <f>$AE120</f>
        <v>C</v>
      </c>
      <c r="K120" s="484" t="str">
        <f>$AE120</f>
        <v>C</v>
      </c>
      <c r="L120" s="484"/>
      <c r="M120" s="485"/>
      <c r="N120" s="486">
        <v>10</v>
      </c>
      <c r="O120" s="487">
        <f t="shared" si="83"/>
        <v>6</v>
      </c>
      <c r="P120" s="488">
        <f t="shared" si="84"/>
        <v>0.3</v>
      </c>
      <c r="Q120" s="489">
        <f t="shared" si="85"/>
        <v>11.1</v>
      </c>
      <c r="R120" s="525">
        <v>20</v>
      </c>
      <c r="S120" s="490">
        <v>4</v>
      </c>
      <c r="T120" s="490">
        <f t="shared" si="68"/>
        <v>200</v>
      </c>
      <c r="U120" s="487">
        <f t="shared" si="69"/>
        <v>120</v>
      </c>
      <c r="V120" s="488">
        <f t="shared" si="70"/>
        <v>6</v>
      </c>
      <c r="W120" s="487">
        <f t="shared" si="81"/>
        <v>222</v>
      </c>
      <c r="X120" s="487" t="s">
        <v>164</v>
      </c>
      <c r="Y120" s="533">
        <f t="shared" si="72"/>
        <v>2640</v>
      </c>
      <c r="Z120" s="525">
        <f t="shared" si="73"/>
        <v>260</v>
      </c>
      <c r="AA120" s="490">
        <v>13</v>
      </c>
      <c r="AB120" s="487">
        <f t="shared" si="86"/>
        <v>1560</v>
      </c>
      <c r="AC120" s="488">
        <f t="shared" si="87"/>
        <v>78</v>
      </c>
      <c r="AD120" s="489">
        <f t="shared" si="88"/>
        <v>2886</v>
      </c>
      <c r="AE120" s="491" t="s">
        <v>134</v>
      </c>
      <c r="AF120" s="492">
        <f t="shared" si="79"/>
        <v>41</v>
      </c>
      <c r="AG120" s="512" t="s">
        <v>137</v>
      </c>
      <c r="AH120" s="493">
        <f t="shared" si="89"/>
        <v>4920</v>
      </c>
      <c r="AI120" s="494">
        <f t="shared" si="90"/>
        <v>246</v>
      </c>
      <c r="AJ120" s="495">
        <f t="shared" si="91"/>
        <v>9102</v>
      </c>
      <c r="AK120" s="496" t="s">
        <v>400</v>
      </c>
      <c r="AL120" s="497">
        <v>4604653012449</v>
      </c>
      <c r="AM120" s="498">
        <f t="shared" si="75"/>
        <v>224.5</v>
      </c>
      <c r="AN120" s="499">
        <f t="shared" si="92"/>
        <v>269.39999999999998</v>
      </c>
      <c r="AO120" s="500">
        <f t="shared" si="74"/>
        <v>4490</v>
      </c>
      <c r="AP120" s="501">
        <f t="shared" si="93"/>
        <v>5388</v>
      </c>
      <c r="AQ120" s="502"/>
      <c r="AR120" s="502"/>
      <c r="AS120" s="502"/>
      <c r="AT120" s="502"/>
      <c r="AU120" s="502"/>
      <c r="AV120" s="502"/>
      <c r="AW120" s="502"/>
      <c r="AX120" s="502"/>
      <c r="AY120" s="503"/>
      <c r="AZ120" s="504"/>
      <c r="BA120" s="505" t="str">
        <f t="shared" si="76"/>
        <v>326069</v>
      </c>
      <c r="BB120" s="505">
        <v>37</v>
      </c>
      <c r="BC120" s="506">
        <v>4490</v>
      </c>
      <c r="BD120" s="506">
        <f t="shared" si="77"/>
        <v>224.5</v>
      </c>
      <c r="BE120" s="507"/>
      <c r="BF120" s="507"/>
    </row>
    <row r="121" spans="1:58" s="400" customFormat="1" x14ac:dyDescent="0.25">
      <c r="A121" s="477" t="s">
        <v>1008</v>
      </c>
      <c r="B121" s="508" t="s">
        <v>394</v>
      </c>
      <c r="C121" s="479">
        <v>50</v>
      </c>
      <c r="D121" s="479">
        <v>1000</v>
      </c>
      <c r="E121" s="479">
        <v>600</v>
      </c>
      <c r="F121" s="508" t="str">
        <f t="shared" si="82"/>
        <v>1000x600x50</v>
      </c>
      <c r="G121" s="480" t="s">
        <v>1331</v>
      </c>
      <c r="H121" s="481" t="s">
        <v>1330</v>
      </c>
      <c r="I121" s="482" t="s">
        <v>109</v>
      </c>
      <c r="J121" s="483"/>
      <c r="K121" s="484"/>
      <c r="L121" s="484" t="str">
        <f>$AE121</f>
        <v>C</v>
      </c>
      <c r="M121" s="485" t="str">
        <f>$AE121</f>
        <v>C</v>
      </c>
      <c r="N121" s="486">
        <v>12</v>
      </c>
      <c r="O121" s="487">
        <f t="shared" si="83"/>
        <v>7.2</v>
      </c>
      <c r="P121" s="488">
        <f t="shared" si="84"/>
        <v>0.36</v>
      </c>
      <c r="Q121" s="489">
        <f t="shared" si="85"/>
        <v>13.32</v>
      </c>
      <c r="R121" s="525">
        <v>16</v>
      </c>
      <c r="S121" s="490">
        <v>4</v>
      </c>
      <c r="T121" s="490">
        <f t="shared" si="68"/>
        <v>192</v>
      </c>
      <c r="U121" s="487">
        <f t="shared" si="69"/>
        <v>115.2</v>
      </c>
      <c r="V121" s="488">
        <f t="shared" si="70"/>
        <v>5.76</v>
      </c>
      <c r="W121" s="487">
        <f t="shared" si="81"/>
        <v>213.12</v>
      </c>
      <c r="X121" s="487" t="s">
        <v>164</v>
      </c>
      <c r="Y121" s="533">
        <f t="shared" si="72"/>
        <v>2540</v>
      </c>
      <c r="Z121" s="525">
        <f t="shared" si="73"/>
        <v>208</v>
      </c>
      <c r="AA121" s="490">
        <v>13</v>
      </c>
      <c r="AB121" s="487">
        <f t="shared" si="86"/>
        <v>1497.6000000000001</v>
      </c>
      <c r="AC121" s="488">
        <f t="shared" si="87"/>
        <v>74.88</v>
      </c>
      <c r="AD121" s="489">
        <f t="shared" si="88"/>
        <v>2770.56</v>
      </c>
      <c r="AE121" s="491" t="s">
        <v>134</v>
      </c>
      <c r="AF121" s="492">
        <f t="shared" si="79"/>
        <v>43</v>
      </c>
      <c r="AG121" s="512" t="s">
        <v>137</v>
      </c>
      <c r="AH121" s="493">
        <f t="shared" si="89"/>
        <v>4953.6000000000004</v>
      </c>
      <c r="AI121" s="494">
        <f t="shared" si="90"/>
        <v>247.67999999999998</v>
      </c>
      <c r="AJ121" s="495">
        <f t="shared" si="91"/>
        <v>9164.16</v>
      </c>
      <c r="AK121" s="496" t="s">
        <v>399</v>
      </c>
      <c r="AL121" s="497">
        <v>4604653276926</v>
      </c>
      <c r="AM121" s="498">
        <f t="shared" si="75"/>
        <v>224.5</v>
      </c>
      <c r="AN121" s="499">
        <f t="shared" si="92"/>
        <v>269.39999999999998</v>
      </c>
      <c r="AO121" s="500">
        <f t="shared" si="74"/>
        <v>4490</v>
      </c>
      <c r="AP121" s="501">
        <f t="shared" si="93"/>
        <v>5388</v>
      </c>
      <c r="AQ121" s="502"/>
      <c r="AR121" s="502"/>
      <c r="AS121" s="502"/>
      <c r="AT121" s="502"/>
      <c r="AU121" s="502"/>
      <c r="AV121" s="502"/>
      <c r="AW121" s="502"/>
      <c r="AX121" s="502"/>
      <c r="AY121" s="503"/>
      <c r="AZ121" s="504"/>
      <c r="BA121" s="505" t="str">
        <f t="shared" si="76"/>
        <v>286789</v>
      </c>
      <c r="BB121" s="505">
        <v>37</v>
      </c>
      <c r="BC121" s="506">
        <v>4490</v>
      </c>
      <c r="BD121" s="506">
        <f t="shared" ref="BD121:BD123" si="94">AM121</f>
        <v>224.5</v>
      </c>
      <c r="BE121" s="507"/>
      <c r="BF121" s="507"/>
    </row>
    <row r="122" spans="1:58" s="400" customFormat="1" x14ac:dyDescent="0.25">
      <c r="A122" s="477" t="s">
        <v>1008</v>
      </c>
      <c r="B122" s="508" t="s">
        <v>394</v>
      </c>
      <c r="C122" s="479">
        <v>100</v>
      </c>
      <c r="D122" s="479">
        <v>1000</v>
      </c>
      <c r="E122" s="479">
        <v>600</v>
      </c>
      <c r="F122" s="508" t="str">
        <f t="shared" si="82"/>
        <v>1000x600x100</v>
      </c>
      <c r="G122" s="480" t="s">
        <v>1271</v>
      </c>
      <c r="H122" s="481" t="s">
        <v>1252</v>
      </c>
      <c r="I122" s="482" t="s">
        <v>109</v>
      </c>
      <c r="J122" s="483" t="s">
        <v>2</v>
      </c>
      <c r="K122" s="484" t="str">
        <f>$AE122</f>
        <v>C</v>
      </c>
      <c r="L122" s="484"/>
      <c r="M122" s="485"/>
      <c r="N122" s="486">
        <v>5</v>
      </c>
      <c r="O122" s="487">
        <f t="shared" si="83"/>
        <v>3</v>
      </c>
      <c r="P122" s="488">
        <f t="shared" si="84"/>
        <v>0.3</v>
      </c>
      <c r="Q122" s="489">
        <f t="shared" si="85"/>
        <v>11.1</v>
      </c>
      <c r="R122" s="525">
        <v>20</v>
      </c>
      <c r="S122" s="490">
        <v>4</v>
      </c>
      <c r="T122" s="509">
        <f t="shared" si="68"/>
        <v>100</v>
      </c>
      <c r="U122" s="487">
        <f t="shared" si="69"/>
        <v>60</v>
      </c>
      <c r="V122" s="488">
        <f t="shared" si="70"/>
        <v>6</v>
      </c>
      <c r="W122" s="487">
        <f t="shared" si="81"/>
        <v>222</v>
      </c>
      <c r="X122" s="487" t="s">
        <v>164</v>
      </c>
      <c r="Y122" s="526">
        <f t="shared" si="72"/>
        <v>2640</v>
      </c>
      <c r="Z122" s="511">
        <f t="shared" si="73"/>
        <v>260</v>
      </c>
      <c r="AA122" s="490">
        <v>13</v>
      </c>
      <c r="AB122" s="487">
        <f t="shared" si="86"/>
        <v>780</v>
      </c>
      <c r="AC122" s="488">
        <f t="shared" si="87"/>
        <v>78</v>
      </c>
      <c r="AD122" s="489">
        <f t="shared" si="88"/>
        <v>2886</v>
      </c>
      <c r="AE122" s="491" t="s">
        <v>134</v>
      </c>
      <c r="AF122" s="492">
        <f t="shared" si="79"/>
        <v>41</v>
      </c>
      <c r="AG122" s="528" t="s">
        <v>137</v>
      </c>
      <c r="AH122" s="493">
        <f t="shared" si="89"/>
        <v>2460</v>
      </c>
      <c r="AI122" s="494">
        <f t="shared" si="90"/>
        <v>246</v>
      </c>
      <c r="AJ122" s="495">
        <f t="shared" si="91"/>
        <v>9102</v>
      </c>
      <c r="AK122" s="496">
        <v>4604653235770</v>
      </c>
      <c r="AL122" s="497">
        <v>4604653263698</v>
      </c>
      <c r="AM122" s="498">
        <f t="shared" si="75"/>
        <v>449</v>
      </c>
      <c r="AN122" s="499">
        <f t="shared" si="92"/>
        <v>538.79999999999995</v>
      </c>
      <c r="AO122" s="500">
        <f t="shared" si="74"/>
        <v>4490</v>
      </c>
      <c r="AP122" s="501">
        <f t="shared" si="93"/>
        <v>5388</v>
      </c>
      <c r="AQ122" s="502"/>
      <c r="AR122" s="502"/>
      <c r="AS122" s="502"/>
      <c r="AT122" s="502"/>
      <c r="AU122" s="502"/>
      <c r="AV122" s="502"/>
      <c r="AW122" s="502"/>
      <c r="AX122" s="502"/>
      <c r="AY122" s="503"/>
      <c r="AZ122" s="504"/>
      <c r="BA122" s="505" t="str">
        <f t="shared" si="76"/>
        <v>315210</v>
      </c>
      <c r="BB122" s="505">
        <v>37</v>
      </c>
      <c r="BC122" s="506">
        <v>4490</v>
      </c>
      <c r="BD122" s="506">
        <f t="shared" si="94"/>
        <v>449</v>
      </c>
      <c r="BE122" s="507"/>
      <c r="BF122" s="507"/>
    </row>
    <row r="123" spans="1:58" s="400" customFormat="1" x14ac:dyDescent="0.25">
      <c r="A123" s="477" t="s">
        <v>1008</v>
      </c>
      <c r="B123" s="508" t="s">
        <v>394</v>
      </c>
      <c r="C123" s="479">
        <v>100</v>
      </c>
      <c r="D123" s="479">
        <v>1000</v>
      </c>
      <c r="E123" s="479">
        <v>600</v>
      </c>
      <c r="F123" s="508" t="str">
        <f t="shared" si="82"/>
        <v>1000x600x100</v>
      </c>
      <c r="G123" s="480" t="s">
        <v>1235</v>
      </c>
      <c r="H123" s="481" t="s">
        <v>1253</v>
      </c>
      <c r="I123" s="482" t="s">
        <v>109</v>
      </c>
      <c r="J123" s="483"/>
      <c r="K123" s="484"/>
      <c r="L123" s="484" t="str">
        <f>$AE123</f>
        <v>C</v>
      </c>
      <c r="M123" s="485" t="str">
        <f>$AE123</f>
        <v>C</v>
      </c>
      <c r="N123" s="486">
        <v>6</v>
      </c>
      <c r="O123" s="487">
        <f t="shared" si="83"/>
        <v>3.6</v>
      </c>
      <c r="P123" s="488">
        <f t="shared" si="84"/>
        <v>0.36</v>
      </c>
      <c r="Q123" s="489">
        <f t="shared" si="85"/>
        <v>13.32</v>
      </c>
      <c r="R123" s="525">
        <v>16</v>
      </c>
      <c r="S123" s="490">
        <v>4</v>
      </c>
      <c r="T123" s="509">
        <f t="shared" si="68"/>
        <v>96</v>
      </c>
      <c r="U123" s="487">
        <f t="shared" si="69"/>
        <v>57.6</v>
      </c>
      <c r="V123" s="488">
        <f t="shared" si="70"/>
        <v>5.76</v>
      </c>
      <c r="W123" s="487">
        <f t="shared" si="81"/>
        <v>213.12</v>
      </c>
      <c r="X123" s="487" t="s">
        <v>164</v>
      </c>
      <c r="Y123" s="526">
        <f t="shared" si="72"/>
        <v>2540</v>
      </c>
      <c r="Z123" s="511">
        <f t="shared" si="73"/>
        <v>208</v>
      </c>
      <c r="AA123" s="490">
        <v>13</v>
      </c>
      <c r="AB123" s="487">
        <f t="shared" si="86"/>
        <v>748.80000000000007</v>
      </c>
      <c r="AC123" s="488">
        <f t="shared" si="87"/>
        <v>74.88</v>
      </c>
      <c r="AD123" s="489">
        <f t="shared" si="88"/>
        <v>2770.56</v>
      </c>
      <c r="AE123" s="491" t="s">
        <v>134</v>
      </c>
      <c r="AF123" s="492">
        <f t="shared" si="79"/>
        <v>43</v>
      </c>
      <c r="AG123" s="528" t="s">
        <v>137</v>
      </c>
      <c r="AH123" s="493">
        <f t="shared" si="89"/>
        <v>2476.8000000000002</v>
      </c>
      <c r="AI123" s="494">
        <f t="shared" si="90"/>
        <v>247.67999999999998</v>
      </c>
      <c r="AJ123" s="495">
        <f t="shared" si="91"/>
        <v>9164.16</v>
      </c>
      <c r="AK123" s="496" t="s">
        <v>398</v>
      </c>
      <c r="AL123" s="497" t="s">
        <v>1236</v>
      </c>
      <c r="AM123" s="498">
        <f t="shared" si="75"/>
        <v>449</v>
      </c>
      <c r="AN123" s="499">
        <f t="shared" si="92"/>
        <v>538.79999999999995</v>
      </c>
      <c r="AO123" s="500">
        <f t="shared" si="74"/>
        <v>4490</v>
      </c>
      <c r="AP123" s="501">
        <f t="shared" si="93"/>
        <v>5388</v>
      </c>
      <c r="AQ123" s="502"/>
      <c r="AR123" s="502"/>
      <c r="AS123" s="502"/>
      <c r="AT123" s="502"/>
      <c r="AU123" s="502"/>
      <c r="AV123" s="502"/>
      <c r="AW123" s="502"/>
      <c r="AX123" s="502"/>
      <c r="AY123" s="503"/>
      <c r="AZ123" s="504"/>
      <c r="BA123" s="505" t="str">
        <f t="shared" si="76"/>
        <v>286804</v>
      </c>
      <c r="BB123" s="505">
        <v>37</v>
      </c>
      <c r="BC123" s="506">
        <v>4490</v>
      </c>
      <c r="BD123" s="506">
        <f t="shared" si="94"/>
        <v>449</v>
      </c>
      <c r="BE123" s="507"/>
      <c r="BF123" s="507"/>
    </row>
    <row r="124" spans="1:58" s="400" customFormat="1" x14ac:dyDescent="0.25">
      <c r="A124" s="477" t="s">
        <v>1008</v>
      </c>
      <c r="B124" s="508" t="s">
        <v>394</v>
      </c>
      <c r="C124" s="478">
        <v>110</v>
      </c>
      <c r="D124" s="479">
        <v>1000</v>
      </c>
      <c r="E124" s="479">
        <v>600</v>
      </c>
      <c r="F124" s="520" t="str">
        <f t="shared" si="82"/>
        <v>1000x600x110</v>
      </c>
      <c r="G124" s="480" t="s">
        <v>1332</v>
      </c>
      <c r="H124" s="481" t="s">
        <v>1333</v>
      </c>
      <c r="I124" s="482" t="s">
        <v>109</v>
      </c>
      <c r="J124" s="483" t="str">
        <f t="shared" ref="J124:K126" si="95">$AE124</f>
        <v>C</v>
      </c>
      <c r="K124" s="484" t="str">
        <f t="shared" si="95"/>
        <v>C</v>
      </c>
      <c r="L124" s="484" t="str">
        <f>$AE124</f>
        <v>C</v>
      </c>
      <c r="M124" s="485" t="str">
        <f>$AE124</f>
        <v>C</v>
      </c>
      <c r="N124" s="486">
        <v>5</v>
      </c>
      <c r="O124" s="487">
        <f t="shared" si="83"/>
        <v>3</v>
      </c>
      <c r="P124" s="488">
        <f t="shared" si="84"/>
        <v>0.33</v>
      </c>
      <c r="Q124" s="489">
        <f t="shared" si="85"/>
        <v>12.21</v>
      </c>
      <c r="R124" s="525">
        <v>16</v>
      </c>
      <c r="S124" s="490">
        <v>4</v>
      </c>
      <c r="T124" s="509">
        <f t="shared" si="68"/>
        <v>80</v>
      </c>
      <c r="U124" s="487">
        <f t="shared" si="69"/>
        <v>48</v>
      </c>
      <c r="V124" s="488">
        <f t="shared" si="70"/>
        <v>5.28</v>
      </c>
      <c r="W124" s="487">
        <f t="shared" si="81"/>
        <v>195.36</v>
      </c>
      <c r="X124" s="487" t="s">
        <v>164</v>
      </c>
      <c r="Y124" s="526">
        <f t="shared" si="72"/>
        <v>2340</v>
      </c>
      <c r="Z124" s="525">
        <f t="shared" si="73"/>
        <v>208</v>
      </c>
      <c r="AA124" s="490">
        <v>13</v>
      </c>
      <c r="AB124" s="487">
        <f t="shared" si="86"/>
        <v>624</v>
      </c>
      <c r="AC124" s="488">
        <f t="shared" si="87"/>
        <v>68.64</v>
      </c>
      <c r="AD124" s="489">
        <f t="shared" si="88"/>
        <v>2539.6800000000003</v>
      </c>
      <c r="AE124" s="491" t="s">
        <v>134</v>
      </c>
      <c r="AF124" s="492">
        <f t="shared" si="79"/>
        <v>47</v>
      </c>
      <c r="AG124" s="528" t="s">
        <v>137</v>
      </c>
      <c r="AH124" s="493">
        <f t="shared" si="89"/>
        <v>2256</v>
      </c>
      <c r="AI124" s="494">
        <f t="shared" si="90"/>
        <v>248.16000000000003</v>
      </c>
      <c r="AJ124" s="495">
        <f t="shared" si="91"/>
        <v>9181.92</v>
      </c>
      <c r="AK124" s="496" t="s">
        <v>397</v>
      </c>
      <c r="AL124" s="497">
        <v>4604653004222</v>
      </c>
      <c r="AM124" s="498">
        <f t="shared" si="75"/>
        <v>493.9</v>
      </c>
      <c r="AN124" s="499">
        <f t="shared" si="92"/>
        <v>592.67999999999995</v>
      </c>
      <c r="AO124" s="500">
        <f t="shared" si="74"/>
        <v>4490</v>
      </c>
      <c r="AP124" s="501">
        <f t="shared" si="93"/>
        <v>5388</v>
      </c>
      <c r="AQ124" s="502"/>
      <c r="AR124" s="502"/>
      <c r="AS124" s="502"/>
      <c r="AT124" s="502"/>
      <c r="AU124" s="502"/>
      <c r="AV124" s="502"/>
      <c r="AW124" s="502"/>
      <c r="AX124" s="502"/>
      <c r="AY124" s="503"/>
      <c r="AZ124" s="504"/>
      <c r="BA124" s="505" t="str">
        <f t="shared" si="76"/>
        <v>315212</v>
      </c>
      <c r="BB124" s="505">
        <v>37</v>
      </c>
      <c r="BC124" s="506">
        <v>4490</v>
      </c>
      <c r="BD124" s="506">
        <f t="shared" si="77"/>
        <v>493.9</v>
      </c>
      <c r="BE124" s="507"/>
      <c r="BF124" s="507"/>
    </row>
    <row r="125" spans="1:58" s="400" customFormat="1" x14ac:dyDescent="0.25">
      <c r="A125" s="477" t="s">
        <v>1008</v>
      </c>
      <c r="B125" s="508" t="s">
        <v>394</v>
      </c>
      <c r="C125" s="478">
        <v>120</v>
      </c>
      <c r="D125" s="479">
        <v>1000</v>
      </c>
      <c r="E125" s="479">
        <v>600</v>
      </c>
      <c r="F125" s="520" t="str">
        <f t="shared" si="82"/>
        <v>1000x600x120</v>
      </c>
      <c r="G125" s="480" t="s">
        <v>1334</v>
      </c>
      <c r="H125" s="481" t="s">
        <v>1335</v>
      </c>
      <c r="I125" s="482" t="s">
        <v>109</v>
      </c>
      <c r="J125" s="483" t="str">
        <f t="shared" si="95"/>
        <v>C</v>
      </c>
      <c r="K125" s="484" t="str">
        <f t="shared" si="95"/>
        <v>C</v>
      </c>
      <c r="L125" s="484"/>
      <c r="M125" s="485"/>
      <c r="N125" s="486">
        <v>4</v>
      </c>
      <c r="O125" s="487">
        <f t="shared" si="83"/>
        <v>2.4</v>
      </c>
      <c r="P125" s="488">
        <f t="shared" si="84"/>
        <v>0.28799999999999998</v>
      </c>
      <c r="Q125" s="489">
        <f t="shared" si="85"/>
        <v>10.655999999999999</v>
      </c>
      <c r="R125" s="525">
        <v>20</v>
      </c>
      <c r="S125" s="490">
        <v>4</v>
      </c>
      <c r="T125" s="509">
        <f t="shared" si="68"/>
        <v>80</v>
      </c>
      <c r="U125" s="487">
        <f t="shared" si="69"/>
        <v>48</v>
      </c>
      <c r="V125" s="488">
        <f t="shared" si="70"/>
        <v>5.76</v>
      </c>
      <c r="W125" s="487">
        <f t="shared" si="81"/>
        <v>213.12</v>
      </c>
      <c r="X125" s="487" t="s">
        <v>164</v>
      </c>
      <c r="Y125" s="526">
        <f t="shared" si="72"/>
        <v>2540</v>
      </c>
      <c r="Z125" s="525">
        <f t="shared" si="73"/>
        <v>260</v>
      </c>
      <c r="AA125" s="490">
        <v>13</v>
      </c>
      <c r="AB125" s="487">
        <f t="shared" si="86"/>
        <v>624</v>
      </c>
      <c r="AC125" s="488">
        <f t="shared" si="87"/>
        <v>74.88</v>
      </c>
      <c r="AD125" s="489">
        <f t="shared" si="88"/>
        <v>2770.56</v>
      </c>
      <c r="AE125" s="491" t="s">
        <v>134</v>
      </c>
      <c r="AF125" s="492">
        <f t="shared" si="79"/>
        <v>43</v>
      </c>
      <c r="AG125" s="528" t="s">
        <v>137</v>
      </c>
      <c r="AH125" s="493">
        <f t="shared" si="89"/>
        <v>2064</v>
      </c>
      <c r="AI125" s="494">
        <f t="shared" si="90"/>
        <v>247.67999999999998</v>
      </c>
      <c r="AJ125" s="495">
        <f t="shared" si="91"/>
        <v>9164.16</v>
      </c>
      <c r="AK125" s="496" t="s">
        <v>396</v>
      </c>
      <c r="AL125" s="497">
        <v>4604653007728</v>
      </c>
      <c r="AM125" s="498">
        <f t="shared" si="75"/>
        <v>538.79999999999995</v>
      </c>
      <c r="AN125" s="499">
        <f t="shared" si="92"/>
        <v>646.55999999999995</v>
      </c>
      <c r="AO125" s="500">
        <f t="shared" si="74"/>
        <v>4490</v>
      </c>
      <c r="AP125" s="501">
        <f t="shared" si="93"/>
        <v>5388</v>
      </c>
      <c r="AQ125" s="502"/>
      <c r="AR125" s="502"/>
      <c r="AS125" s="502"/>
      <c r="AT125" s="502"/>
      <c r="AU125" s="502"/>
      <c r="AV125" s="502"/>
      <c r="AW125" s="502"/>
      <c r="AX125" s="502"/>
      <c r="AY125" s="503"/>
      <c r="AZ125" s="504"/>
      <c r="BA125" s="505" t="str">
        <f t="shared" si="76"/>
        <v>315215</v>
      </c>
      <c r="BB125" s="505">
        <v>37</v>
      </c>
      <c r="BC125" s="506">
        <v>4490</v>
      </c>
      <c r="BD125" s="506">
        <f t="shared" si="77"/>
        <v>538.79999999999995</v>
      </c>
      <c r="BE125" s="507"/>
      <c r="BF125" s="507"/>
    </row>
    <row r="126" spans="1:58" s="400" customFormat="1" x14ac:dyDescent="0.25">
      <c r="A126" s="477" t="s">
        <v>1008</v>
      </c>
      <c r="B126" s="508" t="s">
        <v>394</v>
      </c>
      <c r="C126" s="478">
        <v>130</v>
      </c>
      <c r="D126" s="479">
        <v>1000</v>
      </c>
      <c r="E126" s="479">
        <v>600</v>
      </c>
      <c r="F126" s="520" t="str">
        <f t="shared" si="82"/>
        <v>1000x600x130</v>
      </c>
      <c r="G126" s="480">
        <v>322258</v>
      </c>
      <c r="H126" s="481" t="s">
        <v>1336</v>
      </c>
      <c r="I126" s="482" t="s">
        <v>109</v>
      </c>
      <c r="J126" s="483" t="str">
        <f t="shared" si="95"/>
        <v>C</v>
      </c>
      <c r="K126" s="484" t="str">
        <f t="shared" si="95"/>
        <v>C</v>
      </c>
      <c r="L126" s="484" t="str">
        <f>$AE126</f>
        <v>C</v>
      </c>
      <c r="M126" s="485" t="str">
        <f>$AE126</f>
        <v>C</v>
      </c>
      <c r="N126" s="486">
        <v>4</v>
      </c>
      <c r="O126" s="487">
        <f t="shared" si="83"/>
        <v>2.4</v>
      </c>
      <c r="P126" s="488">
        <f t="shared" si="84"/>
        <v>0.312</v>
      </c>
      <c r="Q126" s="489">
        <f t="shared" si="85"/>
        <v>11.544</v>
      </c>
      <c r="R126" s="525">
        <v>16</v>
      </c>
      <c r="S126" s="490">
        <v>4</v>
      </c>
      <c r="T126" s="509">
        <f t="shared" si="68"/>
        <v>64</v>
      </c>
      <c r="U126" s="487">
        <f t="shared" si="69"/>
        <v>38.4</v>
      </c>
      <c r="V126" s="488">
        <f t="shared" si="70"/>
        <v>4.992</v>
      </c>
      <c r="W126" s="487">
        <f t="shared" si="81"/>
        <v>184.70400000000001</v>
      </c>
      <c r="X126" s="487" t="s">
        <v>164</v>
      </c>
      <c r="Y126" s="526">
        <f t="shared" si="72"/>
        <v>2220</v>
      </c>
      <c r="Z126" s="525">
        <f t="shared" si="73"/>
        <v>208</v>
      </c>
      <c r="AA126" s="490">
        <v>13</v>
      </c>
      <c r="AB126" s="487">
        <f t="shared" si="86"/>
        <v>499.2</v>
      </c>
      <c r="AC126" s="488">
        <f t="shared" si="87"/>
        <v>64.896000000000001</v>
      </c>
      <c r="AD126" s="489">
        <f t="shared" si="88"/>
        <v>2401.152</v>
      </c>
      <c r="AE126" s="491" t="s">
        <v>134</v>
      </c>
      <c r="AF126" s="492">
        <f t="shared" si="79"/>
        <v>49</v>
      </c>
      <c r="AG126" s="528" t="s">
        <v>137</v>
      </c>
      <c r="AH126" s="493">
        <f t="shared" si="89"/>
        <v>1881.6</v>
      </c>
      <c r="AI126" s="494">
        <f t="shared" si="90"/>
        <v>244.608</v>
      </c>
      <c r="AJ126" s="495">
        <f t="shared" si="91"/>
        <v>9050.496000000001</v>
      </c>
      <c r="AK126" s="496" t="s">
        <v>395</v>
      </c>
      <c r="AL126" s="497">
        <v>4604653007711</v>
      </c>
      <c r="AM126" s="498">
        <f t="shared" si="75"/>
        <v>583.70000000000005</v>
      </c>
      <c r="AN126" s="499">
        <f t="shared" si="92"/>
        <v>700.44</v>
      </c>
      <c r="AO126" s="500">
        <f t="shared" si="74"/>
        <v>4490</v>
      </c>
      <c r="AP126" s="501">
        <f t="shared" si="93"/>
        <v>5388</v>
      </c>
      <c r="AQ126" s="502"/>
      <c r="AR126" s="502"/>
      <c r="AS126" s="502"/>
      <c r="AT126" s="502"/>
      <c r="AU126" s="502"/>
      <c r="AV126" s="502"/>
      <c r="AW126" s="502"/>
      <c r="AX126" s="502"/>
      <c r="AY126" s="503"/>
      <c r="AZ126" s="504"/>
      <c r="BA126" s="505" t="str">
        <f t="shared" si="76"/>
        <v>322258</v>
      </c>
      <c r="BB126" s="505">
        <v>37</v>
      </c>
      <c r="BC126" s="506">
        <v>4490</v>
      </c>
      <c r="BD126" s="506">
        <f t="shared" si="77"/>
        <v>583.70000000000005</v>
      </c>
      <c r="BE126" s="507"/>
      <c r="BF126" s="507"/>
    </row>
    <row r="127" spans="1:58" s="400" customFormat="1" x14ac:dyDescent="0.25">
      <c r="A127" s="477" t="s">
        <v>1008</v>
      </c>
      <c r="B127" s="508" t="s">
        <v>394</v>
      </c>
      <c r="C127" s="478">
        <v>150</v>
      </c>
      <c r="D127" s="479">
        <v>1000</v>
      </c>
      <c r="E127" s="479">
        <v>600</v>
      </c>
      <c r="F127" s="520" t="str">
        <f t="shared" si="82"/>
        <v>1000x600x150</v>
      </c>
      <c r="G127" s="480">
        <v>324737</v>
      </c>
      <c r="H127" s="481" t="s">
        <v>1337</v>
      </c>
      <c r="I127" s="482" t="s">
        <v>109</v>
      </c>
      <c r="J127" s="483" t="s">
        <v>169</v>
      </c>
      <c r="K127" s="484" t="s">
        <v>134</v>
      </c>
      <c r="L127" s="484" t="s">
        <v>134</v>
      </c>
      <c r="M127" s="485" t="s">
        <v>134</v>
      </c>
      <c r="N127" s="486">
        <v>4</v>
      </c>
      <c r="O127" s="487">
        <f t="shared" si="83"/>
        <v>2.4</v>
      </c>
      <c r="P127" s="488">
        <f t="shared" si="84"/>
        <v>0.36</v>
      </c>
      <c r="Q127" s="489">
        <f t="shared" si="85"/>
        <v>13.32</v>
      </c>
      <c r="R127" s="525">
        <v>16</v>
      </c>
      <c r="S127" s="490">
        <v>4</v>
      </c>
      <c r="T127" s="509">
        <f t="shared" si="68"/>
        <v>64</v>
      </c>
      <c r="U127" s="487">
        <f t="shared" si="69"/>
        <v>38.4</v>
      </c>
      <c r="V127" s="488">
        <f t="shared" si="70"/>
        <v>5.76</v>
      </c>
      <c r="W127" s="487">
        <f t="shared" si="81"/>
        <v>213.12</v>
      </c>
      <c r="X127" s="487" t="s">
        <v>164</v>
      </c>
      <c r="Y127" s="526">
        <f t="shared" si="72"/>
        <v>2540</v>
      </c>
      <c r="Z127" s="525">
        <f t="shared" si="73"/>
        <v>208</v>
      </c>
      <c r="AA127" s="490">
        <v>13</v>
      </c>
      <c r="AB127" s="487">
        <f t="shared" si="86"/>
        <v>499.2</v>
      </c>
      <c r="AC127" s="488">
        <f t="shared" si="87"/>
        <v>74.88</v>
      </c>
      <c r="AD127" s="489">
        <f t="shared" si="88"/>
        <v>2770.56</v>
      </c>
      <c r="AE127" s="491" t="s">
        <v>1246</v>
      </c>
      <c r="AF127" s="492">
        <f t="shared" si="79"/>
        <v>43</v>
      </c>
      <c r="AG127" s="528" t="s">
        <v>137</v>
      </c>
      <c r="AH127" s="493">
        <f t="shared" si="89"/>
        <v>1651.2</v>
      </c>
      <c r="AI127" s="494">
        <f t="shared" si="90"/>
        <v>247.67999999999998</v>
      </c>
      <c r="AJ127" s="495">
        <f t="shared" si="91"/>
        <v>9164.16</v>
      </c>
      <c r="AK127" s="496" t="s">
        <v>393</v>
      </c>
      <c r="AL127" s="497">
        <v>4604653267108</v>
      </c>
      <c r="AM127" s="498">
        <f t="shared" si="75"/>
        <v>673.5</v>
      </c>
      <c r="AN127" s="499">
        <f t="shared" si="92"/>
        <v>808.2</v>
      </c>
      <c r="AO127" s="500">
        <f t="shared" si="74"/>
        <v>4490</v>
      </c>
      <c r="AP127" s="501">
        <f t="shared" si="93"/>
        <v>5388</v>
      </c>
      <c r="AQ127" s="502"/>
      <c r="AR127" s="502"/>
      <c r="AS127" s="502"/>
      <c r="AT127" s="502"/>
      <c r="AU127" s="502"/>
      <c r="AV127" s="502"/>
      <c r="AW127" s="502"/>
      <c r="AX127" s="502"/>
      <c r="AY127" s="503"/>
      <c r="AZ127" s="504"/>
      <c r="BA127" s="505" t="str">
        <f t="shared" si="76"/>
        <v>324737</v>
      </c>
      <c r="BB127" s="505">
        <v>37</v>
      </c>
      <c r="BC127" s="506">
        <v>4490</v>
      </c>
      <c r="BD127" s="506">
        <f t="shared" si="77"/>
        <v>673.5</v>
      </c>
      <c r="BE127" s="507"/>
      <c r="BF127" s="507"/>
    </row>
    <row r="128" spans="1:58" s="400" customFormat="1" x14ac:dyDescent="0.25">
      <c r="A128" s="477" t="s">
        <v>1008</v>
      </c>
      <c r="B128" s="508" t="s">
        <v>1338</v>
      </c>
      <c r="C128" s="478">
        <v>100</v>
      </c>
      <c r="D128" s="479">
        <v>1000</v>
      </c>
      <c r="E128" s="479">
        <v>600</v>
      </c>
      <c r="F128" s="520" t="str">
        <f t="shared" si="82"/>
        <v>1000x600x100</v>
      </c>
      <c r="G128" s="480" t="s">
        <v>1339</v>
      </c>
      <c r="H128" s="481" t="s">
        <v>1344</v>
      </c>
      <c r="I128" s="482" t="s">
        <v>109</v>
      </c>
      <c r="J128" s="483" t="s">
        <v>134</v>
      </c>
      <c r="K128" s="484" t="s">
        <v>134</v>
      </c>
      <c r="L128" s="484" t="s">
        <v>134</v>
      </c>
      <c r="M128" s="485" t="s">
        <v>134</v>
      </c>
      <c r="N128" s="486">
        <v>4</v>
      </c>
      <c r="O128" s="487">
        <f t="shared" si="83"/>
        <v>2.4</v>
      </c>
      <c r="P128" s="488">
        <f t="shared" si="84"/>
        <v>0.24</v>
      </c>
      <c r="Q128" s="489">
        <f t="shared" si="85"/>
        <v>7.68</v>
      </c>
      <c r="R128" s="525">
        <v>16</v>
      </c>
      <c r="S128" s="490">
        <v>4</v>
      </c>
      <c r="T128" s="509">
        <v>64</v>
      </c>
      <c r="U128" s="487">
        <v>38.4</v>
      </c>
      <c r="V128" s="488">
        <v>5.76</v>
      </c>
      <c r="W128" s="487">
        <v>213.12</v>
      </c>
      <c r="X128" s="487" t="s">
        <v>164</v>
      </c>
      <c r="Y128" s="526">
        <v>2540</v>
      </c>
      <c r="Z128" s="525">
        <f t="shared" si="73"/>
        <v>208</v>
      </c>
      <c r="AA128" s="490">
        <v>13</v>
      </c>
      <c r="AB128" s="487">
        <f t="shared" si="86"/>
        <v>499.2</v>
      </c>
      <c r="AC128" s="488">
        <f t="shared" si="87"/>
        <v>74.88</v>
      </c>
      <c r="AD128" s="489">
        <f t="shared" si="88"/>
        <v>2770.56</v>
      </c>
      <c r="AE128" s="491" t="s">
        <v>134</v>
      </c>
      <c r="AF128" s="492">
        <f t="shared" si="79"/>
        <v>43</v>
      </c>
      <c r="AG128" s="528" t="s">
        <v>137</v>
      </c>
      <c r="AH128" s="493">
        <f t="shared" si="89"/>
        <v>1651.2</v>
      </c>
      <c r="AI128" s="494">
        <f t="shared" si="90"/>
        <v>247.67999999999998</v>
      </c>
      <c r="AJ128" s="495">
        <f t="shared" si="91"/>
        <v>9164.16</v>
      </c>
      <c r="AK128" s="496"/>
      <c r="AL128" s="497">
        <v>4604653275592</v>
      </c>
      <c r="AM128" s="498">
        <f t="shared" si="75"/>
        <v>403</v>
      </c>
      <c r="AN128" s="499">
        <f t="shared" si="92"/>
        <v>483.6</v>
      </c>
      <c r="AO128" s="500">
        <f t="shared" ref="AO128:AO130" si="96">ROUND(BC128*(1-$AP$11),2)</f>
        <v>4030</v>
      </c>
      <c r="AP128" s="501">
        <f t="shared" ref="AP128:AP130" si="97">ROUND(AO128*1.2,2)</f>
        <v>4836</v>
      </c>
      <c r="AQ128" s="502"/>
      <c r="AR128" s="502"/>
      <c r="AS128" s="502"/>
      <c r="AT128" s="502"/>
      <c r="AU128" s="502"/>
      <c r="AV128" s="502"/>
      <c r="AW128" s="502"/>
      <c r="AX128" s="502"/>
      <c r="AY128" s="503"/>
      <c r="AZ128" s="504"/>
      <c r="BA128" s="505" t="str">
        <f t="shared" si="76"/>
        <v>315173</v>
      </c>
      <c r="BB128" s="505">
        <v>32</v>
      </c>
      <c r="BC128" s="506">
        <v>4030</v>
      </c>
      <c r="BD128" s="506">
        <f t="shared" ref="BD128:BD130" si="98">AM128</f>
        <v>403</v>
      </c>
      <c r="BE128" s="507"/>
      <c r="BF128" s="507"/>
    </row>
    <row r="129" spans="1:58" s="400" customFormat="1" x14ac:dyDescent="0.25">
      <c r="A129" s="477" t="s">
        <v>1008</v>
      </c>
      <c r="B129" s="508" t="s">
        <v>1338</v>
      </c>
      <c r="C129" s="478">
        <v>150</v>
      </c>
      <c r="D129" s="479">
        <v>1000</v>
      </c>
      <c r="E129" s="479">
        <v>600</v>
      </c>
      <c r="F129" s="520" t="str">
        <f t="shared" si="82"/>
        <v>1000x600x150</v>
      </c>
      <c r="G129" s="480" t="s">
        <v>1340</v>
      </c>
      <c r="H129" s="481" t="s">
        <v>1345</v>
      </c>
      <c r="I129" s="482" t="s">
        <v>109</v>
      </c>
      <c r="J129" s="483" t="s">
        <v>134</v>
      </c>
      <c r="K129" s="484" t="s">
        <v>134</v>
      </c>
      <c r="L129" s="484" t="s">
        <v>134</v>
      </c>
      <c r="M129" s="485" t="s">
        <v>134</v>
      </c>
      <c r="N129" s="486">
        <v>4</v>
      </c>
      <c r="O129" s="487">
        <f t="shared" si="83"/>
        <v>2.4</v>
      </c>
      <c r="P129" s="488">
        <f t="shared" si="84"/>
        <v>0.36</v>
      </c>
      <c r="Q129" s="489">
        <f t="shared" si="85"/>
        <v>11.52</v>
      </c>
      <c r="R129" s="525">
        <v>16</v>
      </c>
      <c r="S129" s="490">
        <v>4</v>
      </c>
      <c r="T129" s="509">
        <v>64</v>
      </c>
      <c r="U129" s="487">
        <v>38.4</v>
      </c>
      <c r="V129" s="488">
        <v>5.76</v>
      </c>
      <c r="W129" s="487">
        <v>213.12</v>
      </c>
      <c r="X129" s="487" t="s">
        <v>164</v>
      </c>
      <c r="Y129" s="526">
        <v>2540</v>
      </c>
      <c r="Z129" s="525">
        <f t="shared" si="73"/>
        <v>208</v>
      </c>
      <c r="AA129" s="490">
        <v>13</v>
      </c>
      <c r="AB129" s="487">
        <f t="shared" si="86"/>
        <v>499.2</v>
      </c>
      <c r="AC129" s="488">
        <f t="shared" si="87"/>
        <v>74.88</v>
      </c>
      <c r="AD129" s="489">
        <f t="shared" si="88"/>
        <v>2770.56</v>
      </c>
      <c r="AE129" s="491" t="s">
        <v>134</v>
      </c>
      <c r="AF129" s="492">
        <f t="shared" si="79"/>
        <v>43</v>
      </c>
      <c r="AG129" s="528" t="s">
        <v>137</v>
      </c>
      <c r="AH129" s="493">
        <f t="shared" si="89"/>
        <v>1651.2</v>
      </c>
      <c r="AI129" s="494">
        <f t="shared" si="90"/>
        <v>247.67999999999998</v>
      </c>
      <c r="AJ129" s="495">
        <f t="shared" si="91"/>
        <v>9164.16</v>
      </c>
      <c r="AK129" s="496"/>
      <c r="AL129" s="497">
        <v>4604653265975</v>
      </c>
      <c r="AM129" s="498">
        <f t="shared" si="75"/>
        <v>604.5</v>
      </c>
      <c r="AN129" s="499">
        <f t="shared" si="92"/>
        <v>725.4</v>
      </c>
      <c r="AO129" s="500">
        <f t="shared" si="96"/>
        <v>4030</v>
      </c>
      <c r="AP129" s="501">
        <f t="shared" si="97"/>
        <v>4836</v>
      </c>
      <c r="AQ129" s="502"/>
      <c r="AR129" s="502"/>
      <c r="AS129" s="502"/>
      <c r="AT129" s="502"/>
      <c r="AU129" s="502"/>
      <c r="AV129" s="502"/>
      <c r="AW129" s="502"/>
      <c r="AX129" s="502"/>
      <c r="AY129" s="503"/>
      <c r="AZ129" s="504"/>
      <c r="BA129" s="505" t="str">
        <f t="shared" si="76"/>
        <v>239680</v>
      </c>
      <c r="BB129" s="505">
        <v>32</v>
      </c>
      <c r="BC129" s="506">
        <v>4030</v>
      </c>
      <c r="BD129" s="506">
        <f t="shared" si="98"/>
        <v>604.5</v>
      </c>
      <c r="BE129" s="507"/>
      <c r="BF129" s="507"/>
    </row>
    <row r="130" spans="1:58" s="400" customFormat="1" x14ac:dyDescent="0.25">
      <c r="A130" s="477" t="s">
        <v>1008</v>
      </c>
      <c r="B130" s="508" t="s">
        <v>1338</v>
      </c>
      <c r="C130" s="478">
        <v>180</v>
      </c>
      <c r="D130" s="479">
        <v>1000</v>
      </c>
      <c r="E130" s="479">
        <v>600</v>
      </c>
      <c r="F130" s="520" t="str">
        <f t="shared" si="82"/>
        <v>1000x600x180</v>
      </c>
      <c r="G130" s="480">
        <v>321417</v>
      </c>
      <c r="H130" s="481" t="s">
        <v>1346</v>
      </c>
      <c r="I130" s="482" t="s">
        <v>109</v>
      </c>
      <c r="J130" s="483" t="s">
        <v>134</v>
      </c>
      <c r="K130" s="484" t="s">
        <v>134</v>
      </c>
      <c r="L130" s="484" t="s">
        <v>1341</v>
      </c>
      <c r="M130" s="485" t="s">
        <v>1341</v>
      </c>
      <c r="N130" s="486">
        <v>2</v>
      </c>
      <c r="O130" s="487">
        <f t="shared" si="83"/>
        <v>1.2</v>
      </c>
      <c r="P130" s="488">
        <f t="shared" si="84"/>
        <v>0.216</v>
      </c>
      <c r="Q130" s="489">
        <f t="shared" si="85"/>
        <v>6.9119999999999999</v>
      </c>
      <c r="R130" s="525">
        <v>16</v>
      </c>
      <c r="S130" s="490">
        <v>4</v>
      </c>
      <c r="T130" s="509">
        <v>64</v>
      </c>
      <c r="U130" s="487">
        <v>38.4</v>
      </c>
      <c r="V130" s="488">
        <v>5.76</v>
      </c>
      <c r="W130" s="487">
        <v>213.12</v>
      </c>
      <c r="X130" s="487" t="s">
        <v>164</v>
      </c>
      <c r="Y130" s="526">
        <v>2540</v>
      </c>
      <c r="Z130" s="525">
        <f t="shared" si="73"/>
        <v>208</v>
      </c>
      <c r="AA130" s="490">
        <v>13</v>
      </c>
      <c r="AB130" s="487">
        <f t="shared" si="86"/>
        <v>499.2</v>
      </c>
      <c r="AC130" s="488">
        <f t="shared" si="87"/>
        <v>74.88</v>
      </c>
      <c r="AD130" s="489">
        <f t="shared" si="88"/>
        <v>2770.56</v>
      </c>
      <c r="AE130" s="491" t="s">
        <v>134</v>
      </c>
      <c r="AF130" s="492">
        <f t="shared" si="79"/>
        <v>43</v>
      </c>
      <c r="AG130" s="528" t="s">
        <v>137</v>
      </c>
      <c r="AH130" s="493">
        <f t="shared" si="89"/>
        <v>1651.2</v>
      </c>
      <c r="AI130" s="494">
        <f t="shared" si="90"/>
        <v>247.67999999999998</v>
      </c>
      <c r="AJ130" s="495">
        <f t="shared" si="91"/>
        <v>9164.16</v>
      </c>
      <c r="AK130" s="496"/>
      <c r="AL130" s="497">
        <v>4604653011275</v>
      </c>
      <c r="AM130" s="498">
        <f t="shared" si="75"/>
        <v>725.4</v>
      </c>
      <c r="AN130" s="499">
        <f t="shared" si="92"/>
        <v>870.48</v>
      </c>
      <c r="AO130" s="500">
        <f t="shared" si="96"/>
        <v>4030</v>
      </c>
      <c r="AP130" s="501">
        <f t="shared" si="97"/>
        <v>4836</v>
      </c>
      <c r="AQ130" s="502"/>
      <c r="AR130" s="502"/>
      <c r="AS130" s="502"/>
      <c r="AT130" s="502"/>
      <c r="AU130" s="502"/>
      <c r="AV130" s="502"/>
      <c r="AW130" s="502"/>
      <c r="AX130" s="502"/>
      <c r="AY130" s="503"/>
      <c r="AZ130" s="504"/>
      <c r="BA130" s="505" t="str">
        <f t="shared" si="76"/>
        <v>321417</v>
      </c>
      <c r="BB130" s="505">
        <v>32</v>
      </c>
      <c r="BC130" s="506">
        <v>4030</v>
      </c>
      <c r="BD130" s="506">
        <f t="shared" si="98"/>
        <v>725.4</v>
      </c>
      <c r="BE130" s="507"/>
      <c r="BF130" s="507"/>
    </row>
    <row r="131" spans="1:58" s="400" customFormat="1" x14ac:dyDescent="0.25">
      <c r="A131" s="477" t="s">
        <v>1009</v>
      </c>
      <c r="B131" s="508" t="s">
        <v>444</v>
      </c>
      <c r="C131" s="534">
        <v>50</v>
      </c>
      <c r="D131" s="479">
        <v>1000</v>
      </c>
      <c r="E131" s="479">
        <v>600</v>
      </c>
      <c r="F131" s="508" t="str">
        <f t="shared" si="82"/>
        <v>1000x600x50</v>
      </c>
      <c r="G131" s="480" t="s">
        <v>450</v>
      </c>
      <c r="H131" s="481" t="s">
        <v>1182</v>
      </c>
      <c r="I131" s="482" t="s">
        <v>109</v>
      </c>
      <c r="J131" s="483" t="s">
        <v>169</v>
      </c>
      <c r="K131" s="484" t="str">
        <f>$AE131</f>
        <v>B mix</v>
      </c>
      <c r="L131" s="484" t="s">
        <v>169</v>
      </c>
      <c r="M131" s="485"/>
      <c r="N131" s="486">
        <v>12</v>
      </c>
      <c r="O131" s="487">
        <f t="shared" si="83"/>
        <v>7.2</v>
      </c>
      <c r="P131" s="488">
        <f t="shared" si="84"/>
        <v>0.36</v>
      </c>
      <c r="Q131" s="489">
        <f t="shared" si="85"/>
        <v>16.2</v>
      </c>
      <c r="R131" s="535">
        <v>20</v>
      </c>
      <c r="S131" s="490">
        <v>4</v>
      </c>
      <c r="T131" s="509">
        <f>R131*N131</f>
        <v>240</v>
      </c>
      <c r="U131" s="487">
        <f>O131*R131</f>
        <v>144</v>
      </c>
      <c r="V131" s="488">
        <f>P131*R131</f>
        <v>7.1999999999999993</v>
      </c>
      <c r="W131" s="487">
        <f>BB131*V131</f>
        <v>323.99999999999994</v>
      </c>
      <c r="X131" s="487" t="s">
        <v>164</v>
      </c>
      <c r="Y131" s="510">
        <f>R131/S131*N131*C131+140</f>
        <v>3140</v>
      </c>
      <c r="Z131" s="511">
        <f t="shared" si="73"/>
        <v>260</v>
      </c>
      <c r="AA131" s="490">
        <v>13</v>
      </c>
      <c r="AB131" s="487">
        <f t="shared" si="86"/>
        <v>1872</v>
      </c>
      <c r="AC131" s="488">
        <f t="shared" si="87"/>
        <v>93.6</v>
      </c>
      <c r="AD131" s="489">
        <f t="shared" si="88"/>
        <v>4211.9999999999991</v>
      </c>
      <c r="AE131" s="491" t="s">
        <v>1246</v>
      </c>
      <c r="AF131" s="492">
        <f t="shared" si="79"/>
        <v>28</v>
      </c>
      <c r="AG131" s="512" t="s">
        <v>137</v>
      </c>
      <c r="AH131" s="493">
        <f t="shared" si="89"/>
        <v>4032</v>
      </c>
      <c r="AI131" s="494">
        <f t="shared" si="90"/>
        <v>201.59999999999997</v>
      </c>
      <c r="AJ131" s="495">
        <f t="shared" si="91"/>
        <v>9071.9999999999982</v>
      </c>
      <c r="AK131" s="496" t="s">
        <v>449</v>
      </c>
      <c r="AL131" s="497" t="s">
        <v>448</v>
      </c>
      <c r="AM131" s="498">
        <f t="shared" ref="AM131:AM162" si="99">ROUND(AO131*C131/1000,2)</f>
        <v>242</v>
      </c>
      <c r="AN131" s="499">
        <f t="shared" ref="AN131:AN162" si="100">ROUND(AM131*1.2,2)</f>
        <v>290.39999999999998</v>
      </c>
      <c r="AO131" s="500">
        <f>ROUND(BC131*(1-$AP$9),2)</f>
        <v>4840</v>
      </c>
      <c r="AP131" s="501">
        <f t="shared" ref="AP131:AP162" si="101">ROUND(AO131*1.2,2)</f>
        <v>5808</v>
      </c>
      <c r="AQ131" s="502"/>
      <c r="AR131" s="502"/>
      <c r="AS131" s="502"/>
      <c r="AT131" s="502"/>
      <c r="AU131" s="502"/>
      <c r="AV131" s="502"/>
      <c r="AW131" s="502"/>
      <c r="AX131" s="502"/>
      <c r="AY131" s="503"/>
      <c r="AZ131" s="504"/>
      <c r="BA131" s="505" t="str">
        <f t="shared" si="76"/>
        <v>226811</v>
      </c>
      <c r="BB131" s="505">
        <v>45</v>
      </c>
      <c r="BC131" s="506">
        <v>4840</v>
      </c>
      <c r="BD131" s="506">
        <f t="shared" ref="BD131:BD161" si="102">AM131</f>
        <v>242</v>
      </c>
      <c r="BE131" s="507"/>
      <c r="BF131" s="507"/>
    </row>
    <row r="132" spans="1:58" s="400" customFormat="1" x14ac:dyDescent="0.25">
      <c r="A132" s="477" t="s">
        <v>1009</v>
      </c>
      <c r="B132" s="508" t="s">
        <v>444</v>
      </c>
      <c r="C132" s="534">
        <v>100</v>
      </c>
      <c r="D132" s="479">
        <v>1000</v>
      </c>
      <c r="E132" s="479">
        <v>600</v>
      </c>
      <c r="F132" s="508" t="str">
        <f t="shared" si="82"/>
        <v>1000x600x100</v>
      </c>
      <c r="G132" s="480" t="s">
        <v>447</v>
      </c>
      <c r="H132" s="481" t="s">
        <v>1183</v>
      </c>
      <c r="I132" s="482" t="s">
        <v>109</v>
      </c>
      <c r="J132" s="483" t="s">
        <v>169</v>
      </c>
      <c r="K132" s="484" t="str">
        <f>$AE132</f>
        <v>B mix</v>
      </c>
      <c r="L132" s="484" t="s">
        <v>169</v>
      </c>
      <c r="M132" s="485"/>
      <c r="N132" s="486">
        <v>6</v>
      </c>
      <c r="O132" s="487">
        <f t="shared" si="83"/>
        <v>3.6</v>
      </c>
      <c r="P132" s="488">
        <f t="shared" si="84"/>
        <v>0.36</v>
      </c>
      <c r="Q132" s="489">
        <f t="shared" si="85"/>
        <v>16.2</v>
      </c>
      <c r="R132" s="535">
        <v>20</v>
      </c>
      <c r="S132" s="490">
        <v>4</v>
      </c>
      <c r="T132" s="509">
        <f>R132*N132</f>
        <v>120</v>
      </c>
      <c r="U132" s="487">
        <f>O132*R132</f>
        <v>72</v>
      </c>
      <c r="V132" s="488">
        <f>P132*R132</f>
        <v>7.1999999999999993</v>
      </c>
      <c r="W132" s="487">
        <f>BB132*V132</f>
        <v>323.99999999999994</v>
      </c>
      <c r="X132" s="487" t="s">
        <v>164</v>
      </c>
      <c r="Y132" s="510">
        <f>R132/S132*N132*C132+140</f>
        <v>3140</v>
      </c>
      <c r="Z132" s="511">
        <f t="shared" si="73"/>
        <v>260</v>
      </c>
      <c r="AA132" s="490">
        <v>13</v>
      </c>
      <c r="AB132" s="487">
        <f t="shared" si="86"/>
        <v>936</v>
      </c>
      <c r="AC132" s="488">
        <f t="shared" si="87"/>
        <v>93.6</v>
      </c>
      <c r="AD132" s="489">
        <f t="shared" si="88"/>
        <v>4211.9999999999991</v>
      </c>
      <c r="AE132" s="491" t="s">
        <v>1246</v>
      </c>
      <c r="AF132" s="492">
        <f t="shared" si="79"/>
        <v>28</v>
      </c>
      <c r="AG132" s="512" t="s">
        <v>137</v>
      </c>
      <c r="AH132" s="493">
        <f t="shared" si="89"/>
        <v>2016</v>
      </c>
      <c r="AI132" s="494">
        <f t="shared" si="90"/>
        <v>201.59999999999997</v>
      </c>
      <c r="AJ132" s="495">
        <f t="shared" si="91"/>
        <v>9071.9999999999982</v>
      </c>
      <c r="AK132" s="496" t="s">
        <v>446</v>
      </c>
      <c r="AL132" s="497" t="s">
        <v>445</v>
      </c>
      <c r="AM132" s="498">
        <f t="shared" si="99"/>
        <v>484</v>
      </c>
      <c r="AN132" s="499">
        <f t="shared" si="100"/>
        <v>580.79999999999995</v>
      </c>
      <c r="AO132" s="500">
        <f>ROUND(BC132*(1-$AP$9),2)</f>
        <v>4840</v>
      </c>
      <c r="AP132" s="501">
        <f t="shared" si="101"/>
        <v>5808</v>
      </c>
      <c r="AQ132" s="502"/>
      <c r="AR132" s="502"/>
      <c r="AS132" s="502"/>
      <c r="AT132" s="502"/>
      <c r="AU132" s="502"/>
      <c r="AV132" s="502"/>
      <c r="AW132" s="502"/>
      <c r="AX132" s="502"/>
      <c r="AY132" s="503"/>
      <c r="AZ132" s="504"/>
      <c r="BA132" s="505" t="str">
        <f t="shared" ref="BA132:BA162" si="103">TEXT(G132,0)</f>
        <v>226818</v>
      </c>
      <c r="BB132" s="505">
        <v>45</v>
      </c>
      <c r="BC132" s="506">
        <v>4840</v>
      </c>
      <c r="BD132" s="506">
        <f t="shared" si="102"/>
        <v>484</v>
      </c>
      <c r="BE132" s="507"/>
      <c r="BF132" s="507"/>
    </row>
    <row r="133" spans="1:58" ht="15" customHeight="1" x14ac:dyDescent="0.25">
      <c r="A133" s="282" t="s">
        <v>1010</v>
      </c>
      <c r="B133" s="70" t="s">
        <v>268</v>
      </c>
      <c r="C133" s="71">
        <v>100</v>
      </c>
      <c r="D133" s="71">
        <v>1000</v>
      </c>
      <c r="E133" s="71">
        <v>600</v>
      </c>
      <c r="F133" s="70" t="str">
        <f t="shared" si="82"/>
        <v>1000x600x100</v>
      </c>
      <c r="G133" s="415" t="s">
        <v>273</v>
      </c>
      <c r="H133" s="420" t="s">
        <v>272</v>
      </c>
      <c r="I133" s="67" t="s">
        <v>1</v>
      </c>
      <c r="J133" s="65"/>
      <c r="K133" s="64" t="str">
        <f>$AE133</f>
        <v>C</v>
      </c>
      <c r="L133" s="64" t="str">
        <f t="shared" ref="L133:L164" si="104">$AE133</f>
        <v>C</v>
      </c>
      <c r="M133" s="63"/>
      <c r="N133" s="62">
        <v>2</v>
      </c>
      <c r="O133" s="55">
        <f t="shared" si="83"/>
        <v>1.2</v>
      </c>
      <c r="P133" s="54">
        <f t="shared" si="84"/>
        <v>0.12</v>
      </c>
      <c r="Q133" s="53">
        <f t="shared" si="85"/>
        <v>17.52</v>
      </c>
      <c r="R133" s="157"/>
      <c r="S133" s="59"/>
      <c r="T133" s="156"/>
      <c r="U133" s="154"/>
      <c r="V133" s="155"/>
      <c r="W133" s="154"/>
      <c r="X133" s="154"/>
      <c r="Y133" s="153"/>
      <c r="Z133" s="57">
        <v>676</v>
      </c>
      <c r="AA133" s="56" t="s">
        <v>3</v>
      </c>
      <c r="AB133" s="55">
        <f t="shared" si="86"/>
        <v>811.19999999999993</v>
      </c>
      <c r="AC133" s="54">
        <f t="shared" si="87"/>
        <v>81.11999999999999</v>
      </c>
      <c r="AD133" s="53">
        <f t="shared" si="88"/>
        <v>11843.52</v>
      </c>
      <c r="AE133" s="408" t="s">
        <v>134</v>
      </c>
      <c r="AF133" s="51">
        <f t="shared" si="79"/>
        <v>514</v>
      </c>
      <c r="AG133" s="50" t="s">
        <v>1</v>
      </c>
      <c r="AH133" s="49">
        <f t="shared" si="89"/>
        <v>616.79999999999995</v>
      </c>
      <c r="AI133" s="48">
        <f t="shared" si="90"/>
        <v>61.68</v>
      </c>
      <c r="AJ133" s="47">
        <f t="shared" si="91"/>
        <v>9005.2800000000007</v>
      </c>
      <c r="AK133" s="304" t="s">
        <v>962</v>
      </c>
      <c r="AL133" s="45"/>
      <c r="AM133" s="44">
        <f t="shared" si="99"/>
        <v>1314</v>
      </c>
      <c r="AN133" s="43">
        <f t="shared" si="100"/>
        <v>1576.8</v>
      </c>
      <c r="AO133" s="42">
        <f t="shared" ref="AO133:AO164" si="105">ROUND(BC133*(1-$AP$12),2)</f>
        <v>13140</v>
      </c>
      <c r="AP133" s="41">
        <f t="shared" si="101"/>
        <v>15768</v>
      </c>
      <c r="AQ133" s="435"/>
      <c r="AR133" s="435"/>
      <c r="AS133" s="435"/>
      <c r="AT133" s="435"/>
      <c r="AU133" s="435"/>
      <c r="AV133" s="435"/>
      <c r="AW133" s="435"/>
      <c r="AX133" s="435"/>
      <c r="AY133" s="108"/>
      <c r="AZ133" s="458"/>
      <c r="BA133" s="66" t="str">
        <f t="shared" si="103"/>
        <v>203895</v>
      </c>
      <c r="BB133" s="66">
        <v>146</v>
      </c>
      <c r="BC133" s="40">
        <v>13140</v>
      </c>
      <c r="BD133" s="40">
        <f t="shared" si="102"/>
        <v>1314</v>
      </c>
      <c r="BE133" s="453"/>
      <c r="BF133" s="453"/>
    </row>
    <row r="134" spans="1:58" ht="15" customHeight="1" x14ac:dyDescent="0.25">
      <c r="A134" s="73" t="s">
        <v>1010</v>
      </c>
      <c r="B134" s="72" t="s">
        <v>268</v>
      </c>
      <c r="C134" s="71">
        <v>150</v>
      </c>
      <c r="D134" s="74">
        <v>1000</v>
      </c>
      <c r="E134" s="74">
        <v>600</v>
      </c>
      <c r="F134" s="70" t="str">
        <f t="shared" si="82"/>
        <v>1000x600x150</v>
      </c>
      <c r="G134" s="415" t="s">
        <v>271</v>
      </c>
      <c r="H134" s="420" t="s">
        <v>270</v>
      </c>
      <c r="I134" s="67" t="s">
        <v>1</v>
      </c>
      <c r="J134" s="65"/>
      <c r="K134" s="64"/>
      <c r="L134" s="64" t="str">
        <f t="shared" si="104"/>
        <v>C</v>
      </c>
      <c r="M134" s="63"/>
      <c r="N134" s="62">
        <v>2</v>
      </c>
      <c r="O134" s="55">
        <f t="shared" si="83"/>
        <v>1.2</v>
      </c>
      <c r="P134" s="54">
        <f t="shared" si="84"/>
        <v>0.18</v>
      </c>
      <c r="Q134" s="53">
        <f t="shared" si="85"/>
        <v>25.38</v>
      </c>
      <c r="R134" s="157"/>
      <c r="S134" s="59"/>
      <c r="T134" s="156"/>
      <c r="U134" s="154"/>
      <c r="V134" s="155"/>
      <c r="W134" s="154"/>
      <c r="X134" s="154"/>
      <c r="Y134" s="153"/>
      <c r="Z134" s="57">
        <v>416</v>
      </c>
      <c r="AA134" s="56" t="s">
        <v>3</v>
      </c>
      <c r="AB134" s="55">
        <f t="shared" si="86"/>
        <v>499.2</v>
      </c>
      <c r="AC134" s="54">
        <f t="shared" si="87"/>
        <v>74.88</v>
      </c>
      <c r="AD134" s="53">
        <f t="shared" si="88"/>
        <v>10558.08</v>
      </c>
      <c r="AE134" s="149" t="s">
        <v>134</v>
      </c>
      <c r="AF134" s="51">
        <f t="shared" si="79"/>
        <v>355</v>
      </c>
      <c r="AG134" s="50" t="s">
        <v>1</v>
      </c>
      <c r="AH134" s="49">
        <f t="shared" si="89"/>
        <v>426</v>
      </c>
      <c r="AI134" s="48">
        <f t="shared" si="90"/>
        <v>63.9</v>
      </c>
      <c r="AJ134" s="47">
        <f t="shared" si="91"/>
        <v>9009.9</v>
      </c>
      <c r="AK134" s="46" t="s">
        <v>269</v>
      </c>
      <c r="AL134" s="45"/>
      <c r="AM134" s="44">
        <f t="shared" si="99"/>
        <v>1861.5</v>
      </c>
      <c r="AN134" s="43">
        <f t="shared" si="100"/>
        <v>2233.8000000000002</v>
      </c>
      <c r="AO134" s="42">
        <f t="shared" si="105"/>
        <v>12410</v>
      </c>
      <c r="AP134" s="41">
        <f t="shared" si="101"/>
        <v>14892</v>
      </c>
      <c r="AQ134" s="435"/>
      <c r="AR134" s="435"/>
      <c r="AS134" s="435"/>
      <c r="AT134" s="435"/>
      <c r="AU134" s="435"/>
      <c r="AV134" s="435"/>
      <c r="AW134" s="435"/>
      <c r="AX134" s="435"/>
      <c r="AY134" s="108"/>
      <c r="AZ134" s="458"/>
      <c r="BA134" s="66" t="str">
        <f t="shared" si="103"/>
        <v>203911</v>
      </c>
      <c r="BB134" s="66">
        <v>141</v>
      </c>
      <c r="BC134" s="40">
        <v>12410</v>
      </c>
      <c r="BD134" s="40">
        <f t="shared" si="102"/>
        <v>1861.5</v>
      </c>
      <c r="BE134" s="453"/>
      <c r="BF134" s="453"/>
    </row>
    <row r="135" spans="1:58" ht="15" customHeight="1" x14ac:dyDescent="0.25">
      <c r="A135" s="73" t="s">
        <v>1010</v>
      </c>
      <c r="B135" s="72" t="s">
        <v>268</v>
      </c>
      <c r="C135" s="71">
        <v>200</v>
      </c>
      <c r="D135" s="74">
        <v>1000</v>
      </c>
      <c r="E135" s="74">
        <v>600</v>
      </c>
      <c r="F135" s="70" t="str">
        <f t="shared" si="82"/>
        <v>1000x600x200</v>
      </c>
      <c r="G135" s="415" t="s">
        <v>267</v>
      </c>
      <c r="H135" s="420" t="s">
        <v>266</v>
      </c>
      <c r="I135" s="67" t="s">
        <v>1</v>
      </c>
      <c r="J135" s="65"/>
      <c r="K135" s="64"/>
      <c r="L135" s="64" t="str">
        <f t="shared" si="104"/>
        <v>C</v>
      </c>
      <c r="M135" s="63"/>
      <c r="N135" s="62">
        <v>1</v>
      </c>
      <c r="O135" s="55">
        <f t="shared" si="83"/>
        <v>0.6</v>
      </c>
      <c r="P135" s="54">
        <f t="shared" si="84"/>
        <v>0.12</v>
      </c>
      <c r="Q135" s="53">
        <f t="shared" si="85"/>
        <v>16.559999999999999</v>
      </c>
      <c r="R135" s="157"/>
      <c r="S135" s="59"/>
      <c r="T135" s="156"/>
      <c r="U135" s="154"/>
      <c r="V135" s="155"/>
      <c r="W135" s="154"/>
      <c r="X135" s="154"/>
      <c r="Y135" s="153"/>
      <c r="Z135" s="57">
        <v>676</v>
      </c>
      <c r="AA135" s="56" t="s">
        <v>3</v>
      </c>
      <c r="AB135" s="55">
        <f t="shared" si="86"/>
        <v>405.59999999999997</v>
      </c>
      <c r="AC135" s="54">
        <f t="shared" si="87"/>
        <v>81.11999999999999</v>
      </c>
      <c r="AD135" s="53">
        <f t="shared" si="88"/>
        <v>11194.56</v>
      </c>
      <c r="AE135" s="408" t="s">
        <v>134</v>
      </c>
      <c r="AF135" s="51">
        <f t="shared" si="79"/>
        <v>544</v>
      </c>
      <c r="AG135" s="50" t="s">
        <v>1</v>
      </c>
      <c r="AH135" s="49">
        <f t="shared" si="89"/>
        <v>326.39999999999998</v>
      </c>
      <c r="AI135" s="48">
        <f t="shared" si="90"/>
        <v>65.28</v>
      </c>
      <c r="AJ135" s="47">
        <f t="shared" si="91"/>
        <v>9008.64</v>
      </c>
      <c r="AK135" s="46" t="s">
        <v>265</v>
      </c>
      <c r="AL135" s="45"/>
      <c r="AM135" s="44">
        <f t="shared" si="99"/>
        <v>2360</v>
      </c>
      <c r="AN135" s="43">
        <f t="shared" si="100"/>
        <v>2832</v>
      </c>
      <c r="AO135" s="42">
        <f t="shared" si="105"/>
        <v>11800</v>
      </c>
      <c r="AP135" s="41">
        <f t="shared" si="101"/>
        <v>14160</v>
      </c>
      <c r="AQ135" s="435"/>
      <c r="AR135" s="435"/>
      <c r="AS135" s="435"/>
      <c r="AT135" s="435"/>
      <c r="AU135" s="435"/>
      <c r="AV135" s="435"/>
      <c r="AW135" s="435"/>
      <c r="AX135" s="435"/>
      <c r="AY135" s="108"/>
      <c r="AZ135" s="458"/>
      <c r="BA135" s="66" t="str">
        <f t="shared" si="103"/>
        <v>205881</v>
      </c>
      <c r="BB135" s="66">
        <v>138</v>
      </c>
      <c r="BC135" s="40">
        <v>11800</v>
      </c>
      <c r="BD135" s="40">
        <f t="shared" si="102"/>
        <v>2360</v>
      </c>
      <c r="BE135" s="453"/>
      <c r="BF135" s="453"/>
    </row>
    <row r="136" spans="1:58" ht="15" customHeight="1" x14ac:dyDescent="0.25">
      <c r="A136" s="73" t="s">
        <v>1010</v>
      </c>
      <c r="B136" s="70" t="s">
        <v>252</v>
      </c>
      <c r="C136" s="71">
        <v>100</v>
      </c>
      <c r="D136" s="74">
        <v>1000</v>
      </c>
      <c r="E136" s="74">
        <v>600</v>
      </c>
      <c r="F136" s="70" t="str">
        <f t="shared" si="82"/>
        <v>1000x600x100</v>
      </c>
      <c r="G136" s="415" t="s">
        <v>264</v>
      </c>
      <c r="H136" s="420" t="s">
        <v>263</v>
      </c>
      <c r="I136" s="67" t="s">
        <v>1</v>
      </c>
      <c r="J136" s="65" t="str">
        <f t="shared" ref="J136:K139" si="106">$AE136</f>
        <v>C</v>
      </c>
      <c r="K136" s="64" t="str">
        <f t="shared" si="106"/>
        <v>C</v>
      </c>
      <c r="L136" s="64" t="str">
        <f t="shared" si="104"/>
        <v>C</v>
      </c>
      <c r="M136" s="63" t="str">
        <f>$AE136</f>
        <v>C</v>
      </c>
      <c r="N136" s="62">
        <v>3</v>
      </c>
      <c r="O136" s="55">
        <f t="shared" si="83"/>
        <v>1.8</v>
      </c>
      <c r="P136" s="54">
        <f t="shared" si="84"/>
        <v>0.18</v>
      </c>
      <c r="Q136" s="53">
        <f t="shared" si="85"/>
        <v>23.04</v>
      </c>
      <c r="R136" s="157"/>
      <c r="S136" s="59"/>
      <c r="T136" s="156"/>
      <c r="U136" s="154"/>
      <c r="V136" s="155"/>
      <c r="W136" s="154"/>
      <c r="X136" s="154"/>
      <c r="Y136" s="153"/>
      <c r="Z136" s="57">
        <v>416</v>
      </c>
      <c r="AA136" s="56" t="s">
        <v>3</v>
      </c>
      <c r="AB136" s="55">
        <f t="shared" si="86"/>
        <v>748.80000000000007</v>
      </c>
      <c r="AC136" s="54">
        <f t="shared" si="87"/>
        <v>74.88</v>
      </c>
      <c r="AD136" s="53">
        <f t="shared" si="88"/>
        <v>9584.64</v>
      </c>
      <c r="AE136" s="149" t="s">
        <v>134</v>
      </c>
      <c r="AF136" s="51">
        <f t="shared" si="79"/>
        <v>391</v>
      </c>
      <c r="AG136" s="50" t="s">
        <v>1</v>
      </c>
      <c r="AH136" s="49">
        <f t="shared" si="89"/>
        <v>703.80000000000007</v>
      </c>
      <c r="AI136" s="48">
        <f t="shared" si="90"/>
        <v>70.38</v>
      </c>
      <c r="AJ136" s="47">
        <f t="shared" si="91"/>
        <v>9008.64</v>
      </c>
      <c r="AK136" s="46" t="s">
        <v>262</v>
      </c>
      <c r="AL136" s="45"/>
      <c r="AM136" s="44">
        <f t="shared" si="99"/>
        <v>1162</v>
      </c>
      <c r="AN136" s="43">
        <f t="shared" si="100"/>
        <v>1394.4</v>
      </c>
      <c r="AO136" s="42">
        <f t="shared" si="105"/>
        <v>11620</v>
      </c>
      <c r="AP136" s="41">
        <f t="shared" si="101"/>
        <v>13944</v>
      </c>
      <c r="AQ136" s="435"/>
      <c r="AR136" s="435"/>
      <c r="AS136" s="435"/>
      <c r="AT136" s="435"/>
      <c r="AU136" s="435"/>
      <c r="AV136" s="435"/>
      <c r="AW136" s="435"/>
      <c r="AX136" s="435"/>
      <c r="AY136" s="108"/>
      <c r="AZ136" s="458"/>
      <c r="BA136" s="66" t="str">
        <f t="shared" si="103"/>
        <v>203315</v>
      </c>
      <c r="BB136" s="66">
        <v>128</v>
      </c>
      <c r="BC136" s="40">
        <v>11620</v>
      </c>
      <c r="BD136" s="40">
        <f t="shared" si="102"/>
        <v>1162</v>
      </c>
      <c r="BE136" s="453"/>
      <c r="BF136" s="453"/>
    </row>
    <row r="137" spans="1:58" ht="15" customHeight="1" x14ac:dyDescent="0.25">
      <c r="A137" s="73" t="s">
        <v>1010</v>
      </c>
      <c r="B137" s="72" t="s">
        <v>252</v>
      </c>
      <c r="C137" s="74">
        <v>100</v>
      </c>
      <c r="D137" s="71">
        <v>2000</v>
      </c>
      <c r="E137" s="71">
        <v>1200</v>
      </c>
      <c r="F137" s="70" t="str">
        <f t="shared" si="82"/>
        <v>2000x1200x100</v>
      </c>
      <c r="G137" s="415" t="s">
        <v>261</v>
      </c>
      <c r="H137" s="420" t="s">
        <v>260</v>
      </c>
      <c r="I137" s="67" t="s">
        <v>107</v>
      </c>
      <c r="J137" s="65" t="str">
        <f t="shared" si="106"/>
        <v>C</v>
      </c>
      <c r="K137" s="64" t="str">
        <f t="shared" si="106"/>
        <v>C</v>
      </c>
      <c r="L137" s="64" t="str">
        <f t="shared" si="104"/>
        <v>C</v>
      </c>
      <c r="M137" s="63"/>
      <c r="N137" s="151"/>
      <c r="O137" s="55"/>
      <c r="P137" s="54"/>
      <c r="Q137" s="53"/>
      <c r="R137" s="61" t="s">
        <v>3</v>
      </c>
      <c r="S137" s="60">
        <v>1</v>
      </c>
      <c r="T137" s="59">
        <v>24</v>
      </c>
      <c r="U137" s="55">
        <f>T137*D137*E137/1000000</f>
        <v>57.6</v>
      </c>
      <c r="V137" s="54">
        <f>U137*C137/1000</f>
        <v>5.76</v>
      </c>
      <c r="W137" s="55">
        <f>BB137*V137</f>
        <v>737.28</v>
      </c>
      <c r="X137" s="55" t="s">
        <v>164</v>
      </c>
      <c r="Y137" s="58">
        <f>T137/S137*C137+140</f>
        <v>2540</v>
      </c>
      <c r="Z137" s="150" t="s">
        <v>3</v>
      </c>
      <c r="AA137" s="59">
        <v>13</v>
      </c>
      <c r="AB137" s="55">
        <f t="shared" si="86"/>
        <v>748.80000000000007</v>
      </c>
      <c r="AC137" s="54">
        <f t="shared" si="87"/>
        <v>74.88</v>
      </c>
      <c r="AD137" s="53">
        <f t="shared" si="88"/>
        <v>9584.64</v>
      </c>
      <c r="AE137" s="149" t="s">
        <v>134</v>
      </c>
      <c r="AF137" s="51">
        <f t="shared" si="79"/>
        <v>13</v>
      </c>
      <c r="AG137" s="160" t="s">
        <v>137</v>
      </c>
      <c r="AH137" s="49">
        <f t="shared" si="89"/>
        <v>748.80000000000007</v>
      </c>
      <c r="AI137" s="48">
        <f t="shared" si="90"/>
        <v>74.88</v>
      </c>
      <c r="AJ137" s="47">
        <f t="shared" si="91"/>
        <v>9584.64</v>
      </c>
      <c r="AK137" s="46"/>
      <c r="AL137" s="45" t="s">
        <v>259</v>
      </c>
      <c r="AM137" s="44">
        <f t="shared" si="99"/>
        <v>1162</v>
      </c>
      <c r="AN137" s="43">
        <f t="shared" si="100"/>
        <v>1394.4</v>
      </c>
      <c r="AO137" s="42">
        <f t="shared" si="105"/>
        <v>11620</v>
      </c>
      <c r="AP137" s="41">
        <f t="shared" si="101"/>
        <v>13944</v>
      </c>
      <c r="AQ137" s="435"/>
      <c r="AR137" s="435"/>
      <c r="AS137" s="435"/>
      <c r="AT137" s="435"/>
      <c r="AU137" s="435"/>
      <c r="AV137" s="435"/>
      <c r="AW137" s="435"/>
      <c r="AX137" s="435"/>
      <c r="AY137" s="108"/>
      <c r="AZ137" s="458"/>
      <c r="BA137" s="66" t="str">
        <f t="shared" si="103"/>
        <v>241313</v>
      </c>
      <c r="BB137" s="66">
        <v>128</v>
      </c>
      <c r="BC137" s="40">
        <v>11620</v>
      </c>
      <c r="BD137" s="40">
        <v>1162</v>
      </c>
      <c r="BE137" s="453"/>
      <c r="BF137" s="453"/>
    </row>
    <row r="138" spans="1:58" ht="15" customHeight="1" x14ac:dyDescent="0.25">
      <c r="A138" s="73" t="s">
        <v>1010</v>
      </c>
      <c r="B138" s="72" t="s">
        <v>252</v>
      </c>
      <c r="C138" s="71">
        <v>120</v>
      </c>
      <c r="D138" s="71">
        <v>1000</v>
      </c>
      <c r="E138" s="71">
        <v>600</v>
      </c>
      <c r="F138" s="70" t="str">
        <f t="shared" si="82"/>
        <v>1000x600x120</v>
      </c>
      <c r="G138" s="415" t="s">
        <v>258</v>
      </c>
      <c r="H138" s="420" t="s">
        <v>257</v>
      </c>
      <c r="I138" s="67" t="s">
        <v>1</v>
      </c>
      <c r="J138" s="65" t="str">
        <f t="shared" si="106"/>
        <v>C</v>
      </c>
      <c r="K138" s="64" t="str">
        <f t="shared" si="106"/>
        <v>C</v>
      </c>
      <c r="L138" s="64" t="str">
        <f t="shared" si="104"/>
        <v>C</v>
      </c>
      <c r="M138" s="63" t="str">
        <f>$AE138</f>
        <v>C</v>
      </c>
      <c r="N138" s="62">
        <v>2</v>
      </c>
      <c r="O138" s="55">
        <f>N138*D138*E138/1000000</f>
        <v>1.2</v>
      </c>
      <c r="P138" s="54">
        <f>O138*C138/1000</f>
        <v>0.14399999999999999</v>
      </c>
      <c r="Q138" s="53">
        <f>P138*BB138</f>
        <v>18.143999999999998</v>
      </c>
      <c r="R138" s="157"/>
      <c r="S138" s="59"/>
      <c r="T138" s="156"/>
      <c r="U138" s="154"/>
      <c r="V138" s="155"/>
      <c r="W138" s="154"/>
      <c r="X138" s="154"/>
      <c r="Y138" s="153"/>
      <c r="Z138" s="57">
        <v>572</v>
      </c>
      <c r="AA138" s="56" t="s">
        <v>3</v>
      </c>
      <c r="AB138" s="55">
        <f t="shared" si="86"/>
        <v>686.4</v>
      </c>
      <c r="AC138" s="54">
        <f t="shared" si="87"/>
        <v>82.367999999999995</v>
      </c>
      <c r="AD138" s="53">
        <f t="shared" si="88"/>
        <v>10378.367999999999</v>
      </c>
      <c r="AE138" s="149" t="s">
        <v>134</v>
      </c>
      <c r="AF138" s="51">
        <f t="shared" si="79"/>
        <v>497</v>
      </c>
      <c r="AG138" s="50" t="s">
        <v>1</v>
      </c>
      <c r="AH138" s="49">
        <f t="shared" si="89"/>
        <v>596.4</v>
      </c>
      <c r="AI138" s="48">
        <f t="shared" si="90"/>
        <v>71.567999999999998</v>
      </c>
      <c r="AJ138" s="47">
        <f t="shared" si="91"/>
        <v>9017.5679999999993</v>
      </c>
      <c r="AK138" s="46" t="s">
        <v>256</v>
      </c>
      <c r="AL138" s="45"/>
      <c r="AM138" s="44">
        <f t="shared" si="99"/>
        <v>1359.6</v>
      </c>
      <c r="AN138" s="43">
        <f t="shared" si="100"/>
        <v>1631.52</v>
      </c>
      <c r="AO138" s="42">
        <f t="shared" si="105"/>
        <v>11330</v>
      </c>
      <c r="AP138" s="41">
        <f t="shared" si="101"/>
        <v>13596</v>
      </c>
      <c r="AQ138" s="435"/>
      <c r="AR138" s="435"/>
      <c r="AS138" s="435"/>
      <c r="AT138" s="435"/>
      <c r="AU138" s="435"/>
      <c r="AV138" s="435"/>
      <c r="AW138" s="435"/>
      <c r="AX138" s="435"/>
      <c r="AY138" s="108"/>
      <c r="AZ138" s="458"/>
      <c r="BA138" s="66" t="str">
        <f t="shared" si="103"/>
        <v>203342</v>
      </c>
      <c r="BB138" s="66">
        <v>126</v>
      </c>
      <c r="BC138" s="40">
        <v>11330</v>
      </c>
      <c r="BD138" s="40">
        <f t="shared" si="102"/>
        <v>1359.6</v>
      </c>
      <c r="BE138" s="453"/>
      <c r="BF138" s="453"/>
    </row>
    <row r="139" spans="1:58" ht="15" customHeight="1" x14ac:dyDescent="0.25">
      <c r="A139" s="73" t="s">
        <v>1010</v>
      </c>
      <c r="B139" s="72" t="s">
        <v>252</v>
      </c>
      <c r="C139" s="71">
        <v>150</v>
      </c>
      <c r="D139" s="71">
        <v>1000</v>
      </c>
      <c r="E139" s="71">
        <v>600</v>
      </c>
      <c r="F139" s="70" t="str">
        <f t="shared" si="82"/>
        <v>1000x600x150</v>
      </c>
      <c r="G139" s="415" t="s">
        <v>255</v>
      </c>
      <c r="H139" s="420" t="s">
        <v>254</v>
      </c>
      <c r="I139" s="67" t="s">
        <v>1</v>
      </c>
      <c r="J139" s="65" t="str">
        <f t="shared" si="106"/>
        <v>B</v>
      </c>
      <c r="K139" s="64" t="str">
        <f t="shared" si="106"/>
        <v>B</v>
      </c>
      <c r="L139" s="64" t="str">
        <f t="shared" si="104"/>
        <v>B</v>
      </c>
      <c r="M139" s="63" t="str">
        <f>$AE139</f>
        <v>B</v>
      </c>
      <c r="N139" s="62">
        <v>2</v>
      </c>
      <c r="O139" s="55">
        <f>N139*D139*E139/1000000</f>
        <v>1.2</v>
      </c>
      <c r="P139" s="54">
        <f>O139*C139/1000</f>
        <v>0.18</v>
      </c>
      <c r="Q139" s="53">
        <f>P139*BB139</f>
        <v>22.32</v>
      </c>
      <c r="R139" s="157"/>
      <c r="S139" s="59"/>
      <c r="T139" s="156"/>
      <c r="U139" s="154"/>
      <c r="V139" s="155"/>
      <c r="W139" s="154"/>
      <c r="X139" s="154"/>
      <c r="Y139" s="153"/>
      <c r="Z139" s="57">
        <v>416</v>
      </c>
      <c r="AA139" s="56" t="s">
        <v>3</v>
      </c>
      <c r="AB139" s="55">
        <f t="shared" si="86"/>
        <v>499.2</v>
      </c>
      <c r="AC139" s="54">
        <f t="shared" si="87"/>
        <v>74.88</v>
      </c>
      <c r="AD139" s="53">
        <f t="shared" si="88"/>
        <v>9285.1200000000008</v>
      </c>
      <c r="AE139" s="394" t="s">
        <v>169</v>
      </c>
      <c r="AF139" s="51">
        <f t="shared" ref="AF139:AF170" si="107">IF(LEFT(AE139,1)="A",1,IF(AG139="пач.",IF(AE139="B",ROUNDUP(6000/Q139,0),ROUNDUP(9000/Q139,0)),IF(AE139="B",ROUNDUP(6000/W139,0),ROUNDUP(9000/W139,0))))</f>
        <v>269</v>
      </c>
      <c r="AG139" s="50" t="s">
        <v>1</v>
      </c>
      <c r="AH139" s="49">
        <f t="shared" si="89"/>
        <v>322.8</v>
      </c>
      <c r="AI139" s="48">
        <f t="shared" si="90"/>
        <v>48.42</v>
      </c>
      <c r="AJ139" s="47">
        <f t="shared" si="91"/>
        <v>6004.08</v>
      </c>
      <c r="AK139" s="46" t="s">
        <v>253</v>
      </c>
      <c r="AL139" s="45"/>
      <c r="AM139" s="44">
        <f t="shared" si="99"/>
        <v>1633.5</v>
      </c>
      <c r="AN139" s="43">
        <f t="shared" si="100"/>
        <v>1960.2</v>
      </c>
      <c r="AO139" s="42">
        <f t="shared" si="105"/>
        <v>10890</v>
      </c>
      <c r="AP139" s="41">
        <f t="shared" si="101"/>
        <v>13068</v>
      </c>
      <c r="AQ139" s="435"/>
      <c r="AR139" s="435"/>
      <c r="AS139" s="435"/>
      <c r="AT139" s="435"/>
      <c r="AU139" s="435"/>
      <c r="AV139" s="435"/>
      <c r="AW139" s="435"/>
      <c r="AX139" s="435"/>
      <c r="AY139" s="108"/>
      <c r="AZ139" s="458"/>
      <c r="BA139" s="66" t="str">
        <f t="shared" si="103"/>
        <v>203400</v>
      </c>
      <c r="BB139" s="66">
        <v>124</v>
      </c>
      <c r="BC139" s="40">
        <v>10890</v>
      </c>
      <c r="BD139" s="40">
        <f t="shared" si="102"/>
        <v>1633.5</v>
      </c>
      <c r="BE139" s="453"/>
      <c r="BF139" s="453"/>
    </row>
    <row r="140" spans="1:58" ht="15" customHeight="1" x14ac:dyDescent="0.25">
      <c r="A140" s="73" t="s">
        <v>1010</v>
      </c>
      <c r="B140" s="72" t="s">
        <v>252</v>
      </c>
      <c r="C140" s="71">
        <v>200</v>
      </c>
      <c r="D140" s="74">
        <v>1000</v>
      </c>
      <c r="E140" s="74">
        <v>600</v>
      </c>
      <c r="F140" s="70" t="str">
        <f t="shared" si="82"/>
        <v>1000x600x200</v>
      </c>
      <c r="G140" s="415" t="s">
        <v>251</v>
      </c>
      <c r="H140" s="420" t="s">
        <v>250</v>
      </c>
      <c r="I140" s="67" t="s">
        <v>1</v>
      </c>
      <c r="J140" s="65" t="str">
        <f>$AE140</f>
        <v>C</v>
      </c>
      <c r="K140" s="64"/>
      <c r="L140" s="64" t="str">
        <f t="shared" si="104"/>
        <v>C</v>
      </c>
      <c r="M140" s="63"/>
      <c r="N140" s="62">
        <v>1</v>
      </c>
      <c r="O140" s="55">
        <f>N140*D140*E140/1000000</f>
        <v>0.6</v>
      </c>
      <c r="P140" s="54">
        <f>O140*C140/1000</f>
        <v>0.12</v>
      </c>
      <c r="Q140" s="53">
        <f>P140*BB140</f>
        <v>14.52</v>
      </c>
      <c r="R140" s="157"/>
      <c r="S140" s="59"/>
      <c r="T140" s="156"/>
      <c r="U140" s="154"/>
      <c r="V140" s="155"/>
      <c r="W140" s="154"/>
      <c r="X140" s="154"/>
      <c r="Y140" s="153"/>
      <c r="Z140" s="57">
        <v>676</v>
      </c>
      <c r="AA140" s="56" t="s">
        <v>3</v>
      </c>
      <c r="AB140" s="55">
        <f t="shared" si="86"/>
        <v>405.59999999999997</v>
      </c>
      <c r="AC140" s="54">
        <f t="shared" si="87"/>
        <v>81.11999999999999</v>
      </c>
      <c r="AD140" s="53">
        <f t="shared" si="88"/>
        <v>9815.52</v>
      </c>
      <c r="AE140" s="408" t="s">
        <v>134</v>
      </c>
      <c r="AF140" s="51">
        <f t="shared" si="107"/>
        <v>620</v>
      </c>
      <c r="AG140" s="50" t="s">
        <v>1</v>
      </c>
      <c r="AH140" s="49">
        <f t="shared" si="89"/>
        <v>372</v>
      </c>
      <c r="AI140" s="48">
        <f t="shared" si="90"/>
        <v>74.399999999999991</v>
      </c>
      <c r="AJ140" s="47">
        <f t="shared" si="91"/>
        <v>9002.4</v>
      </c>
      <c r="AK140" s="46" t="s">
        <v>249</v>
      </c>
      <c r="AL140" s="45"/>
      <c r="AM140" s="44">
        <f t="shared" si="99"/>
        <v>2052</v>
      </c>
      <c r="AN140" s="43">
        <f t="shared" si="100"/>
        <v>2462.4</v>
      </c>
      <c r="AO140" s="42">
        <f t="shared" si="105"/>
        <v>10260</v>
      </c>
      <c r="AP140" s="41">
        <f t="shared" si="101"/>
        <v>12312</v>
      </c>
      <c r="AQ140" s="435"/>
      <c r="AR140" s="435"/>
      <c r="AS140" s="435"/>
      <c r="AT140" s="435"/>
      <c r="AU140" s="435"/>
      <c r="AV140" s="435"/>
      <c r="AW140" s="435"/>
      <c r="AX140" s="435"/>
      <c r="AY140" s="108"/>
      <c r="AZ140" s="458"/>
      <c r="BA140" s="66" t="str">
        <f t="shared" si="103"/>
        <v>203598</v>
      </c>
      <c r="BB140" s="66">
        <v>121</v>
      </c>
      <c r="BC140" s="40">
        <v>10260</v>
      </c>
      <c r="BD140" s="40">
        <f t="shared" si="102"/>
        <v>2052</v>
      </c>
      <c r="BE140" s="453"/>
      <c r="BF140" s="453"/>
    </row>
    <row r="141" spans="1:58" ht="15" customHeight="1" x14ac:dyDescent="0.25">
      <c r="A141" s="73" t="s">
        <v>1010</v>
      </c>
      <c r="B141" s="70" t="s">
        <v>238</v>
      </c>
      <c r="C141" s="71">
        <v>40</v>
      </c>
      <c r="D141" s="71">
        <v>1000</v>
      </c>
      <c r="E141" s="71">
        <v>600</v>
      </c>
      <c r="F141" s="70" t="str">
        <f t="shared" si="82"/>
        <v>1000x600x40</v>
      </c>
      <c r="G141" s="415" t="s">
        <v>247</v>
      </c>
      <c r="H141" s="420" t="s">
        <v>246</v>
      </c>
      <c r="I141" s="67" t="s">
        <v>1</v>
      </c>
      <c r="J141" s="65" t="str">
        <f>$AE141</f>
        <v>B</v>
      </c>
      <c r="K141" s="64" t="str">
        <f t="shared" ref="K141:K154" si="108">$AE141</f>
        <v>B</v>
      </c>
      <c r="L141" s="64" t="str">
        <f t="shared" si="104"/>
        <v>B</v>
      </c>
      <c r="M141" s="63" t="str">
        <f>$AE141</f>
        <v>B</v>
      </c>
      <c r="N141" s="62">
        <v>4</v>
      </c>
      <c r="O141" s="55">
        <f>N141*D141*E141/1000000</f>
        <v>2.4</v>
      </c>
      <c r="P141" s="54">
        <f>O141*C141/1000</f>
        <v>9.6000000000000002E-2</v>
      </c>
      <c r="Q141" s="53">
        <f>P141*BB141</f>
        <v>18.240000000000002</v>
      </c>
      <c r="R141" s="157"/>
      <c r="S141" s="59"/>
      <c r="T141" s="156"/>
      <c r="U141" s="154"/>
      <c r="V141" s="155"/>
      <c r="W141" s="154"/>
      <c r="X141" s="154"/>
      <c r="Y141" s="153"/>
      <c r="Z141" s="57">
        <v>858</v>
      </c>
      <c r="AA141" s="56" t="s">
        <v>3</v>
      </c>
      <c r="AB141" s="55">
        <f t="shared" si="86"/>
        <v>2059.1999999999998</v>
      </c>
      <c r="AC141" s="54">
        <f t="shared" si="87"/>
        <v>82.367999999999995</v>
      </c>
      <c r="AD141" s="53">
        <f t="shared" si="88"/>
        <v>15649.920000000002</v>
      </c>
      <c r="AE141" s="394" t="s">
        <v>169</v>
      </c>
      <c r="AF141" s="51">
        <f t="shared" si="107"/>
        <v>329</v>
      </c>
      <c r="AG141" s="50" t="s">
        <v>1</v>
      </c>
      <c r="AH141" s="49">
        <f t="shared" si="89"/>
        <v>789.6</v>
      </c>
      <c r="AI141" s="48">
        <f t="shared" si="90"/>
        <v>31.584</v>
      </c>
      <c r="AJ141" s="47">
        <f t="shared" si="91"/>
        <v>6000.9600000000009</v>
      </c>
      <c r="AK141" s="46" t="s">
        <v>245</v>
      </c>
      <c r="AL141" s="45"/>
      <c r="AM141" s="44">
        <f t="shared" si="99"/>
        <v>686.4</v>
      </c>
      <c r="AN141" s="43">
        <f t="shared" si="100"/>
        <v>823.68</v>
      </c>
      <c r="AO141" s="42">
        <f t="shared" si="105"/>
        <v>17160</v>
      </c>
      <c r="AP141" s="41">
        <f t="shared" si="101"/>
        <v>20592</v>
      </c>
      <c r="AQ141" s="435"/>
      <c r="AR141" s="435"/>
      <c r="AS141" s="435"/>
      <c r="AT141" s="435"/>
      <c r="AU141" s="435"/>
      <c r="AV141" s="435"/>
      <c r="AW141" s="435"/>
      <c r="AX141" s="435"/>
      <c r="AY141" s="108"/>
      <c r="AZ141" s="458"/>
      <c r="BA141" s="66" t="str">
        <f t="shared" si="103"/>
        <v>193709</v>
      </c>
      <c r="BB141" s="66">
        <v>190</v>
      </c>
      <c r="BC141" s="40">
        <v>17160</v>
      </c>
      <c r="BD141" s="40">
        <f t="shared" si="102"/>
        <v>686.4</v>
      </c>
      <c r="BE141" s="453"/>
      <c r="BF141" s="453"/>
    </row>
    <row r="142" spans="1:58" ht="15" customHeight="1" x14ac:dyDescent="0.25">
      <c r="A142" s="73" t="s">
        <v>1010</v>
      </c>
      <c r="B142" s="72" t="s">
        <v>238</v>
      </c>
      <c r="C142" s="74">
        <v>40</v>
      </c>
      <c r="D142" s="74">
        <v>1000</v>
      </c>
      <c r="E142" s="74">
        <v>600</v>
      </c>
      <c r="F142" s="72" t="str">
        <f t="shared" si="82"/>
        <v>1000x600x40</v>
      </c>
      <c r="G142" s="415" t="s">
        <v>903</v>
      </c>
      <c r="H142" s="420" t="s">
        <v>1185</v>
      </c>
      <c r="I142" s="67" t="s">
        <v>109</v>
      </c>
      <c r="J142" s="65"/>
      <c r="K142" s="64" t="str">
        <f t="shared" si="108"/>
        <v>C</v>
      </c>
      <c r="L142" s="64" t="str">
        <f t="shared" si="104"/>
        <v>C</v>
      </c>
      <c r="M142" s="63" t="str">
        <f>$AE142</f>
        <v>C</v>
      </c>
      <c r="N142" s="62">
        <v>4</v>
      </c>
      <c r="O142" s="55">
        <f>N142*D142*E142/1000000</f>
        <v>2.4</v>
      </c>
      <c r="P142" s="54">
        <f>O142*C142/1000</f>
        <v>9.6000000000000002E-2</v>
      </c>
      <c r="Q142" s="53">
        <f>P142*BB142</f>
        <v>18.240000000000002</v>
      </c>
      <c r="R142" s="57">
        <v>60</v>
      </c>
      <c r="S142" s="59">
        <v>4</v>
      </c>
      <c r="T142" s="162">
        <f>R142*N142</f>
        <v>240</v>
      </c>
      <c r="U142" s="55">
        <f>O142*R142</f>
        <v>144</v>
      </c>
      <c r="V142" s="54">
        <f>P142*R142</f>
        <v>5.76</v>
      </c>
      <c r="W142" s="55">
        <f>BB142*V142</f>
        <v>1094.3999999999999</v>
      </c>
      <c r="X142" s="55" t="s">
        <v>164</v>
      </c>
      <c r="Y142" s="165">
        <f>R142/S142*N142*C142+140</f>
        <v>2540</v>
      </c>
      <c r="Z142" s="150">
        <f>AA142*R142</f>
        <v>780</v>
      </c>
      <c r="AA142" s="59">
        <v>13</v>
      </c>
      <c r="AB142" s="55">
        <f t="shared" si="86"/>
        <v>1872</v>
      </c>
      <c r="AC142" s="54">
        <f t="shared" si="87"/>
        <v>74.88</v>
      </c>
      <c r="AD142" s="53">
        <f t="shared" si="88"/>
        <v>14227.199999999999</v>
      </c>
      <c r="AE142" s="149" t="s">
        <v>134</v>
      </c>
      <c r="AF142" s="51">
        <f t="shared" si="107"/>
        <v>9</v>
      </c>
      <c r="AG142" s="160" t="s">
        <v>137</v>
      </c>
      <c r="AH142" s="49">
        <f t="shared" si="89"/>
        <v>1296</v>
      </c>
      <c r="AI142" s="48">
        <f t="shared" si="90"/>
        <v>51.839999999999996</v>
      </c>
      <c r="AJ142" s="47">
        <f t="shared" si="91"/>
        <v>9849.5999999999985</v>
      </c>
      <c r="AK142" s="46" t="s">
        <v>245</v>
      </c>
      <c r="AL142" s="45" t="s">
        <v>902</v>
      </c>
      <c r="AM142" s="44">
        <f t="shared" si="99"/>
        <v>686.4</v>
      </c>
      <c r="AN142" s="43">
        <f t="shared" si="100"/>
        <v>823.68</v>
      </c>
      <c r="AO142" s="42">
        <f t="shared" si="105"/>
        <v>17160</v>
      </c>
      <c r="AP142" s="41">
        <f t="shared" si="101"/>
        <v>20592</v>
      </c>
      <c r="AQ142" s="435"/>
      <c r="AR142" s="435"/>
      <c r="AS142" s="435"/>
      <c r="AT142" s="435"/>
      <c r="AU142" s="435"/>
      <c r="AV142" s="435"/>
      <c r="AW142" s="435"/>
      <c r="AX142" s="435"/>
      <c r="AY142" s="108"/>
      <c r="AZ142" s="458"/>
      <c r="BA142" s="66" t="str">
        <f t="shared" si="103"/>
        <v>222614</v>
      </c>
      <c r="BB142" s="66">
        <v>190</v>
      </c>
      <c r="BC142" s="40">
        <v>17160</v>
      </c>
      <c r="BD142" s="40">
        <f t="shared" si="102"/>
        <v>686.4</v>
      </c>
      <c r="BE142" s="453"/>
      <c r="BF142" s="453"/>
    </row>
    <row r="143" spans="1:58" ht="15" customHeight="1" x14ac:dyDescent="0.25">
      <c r="A143" s="73" t="s">
        <v>1010</v>
      </c>
      <c r="B143" s="72" t="s">
        <v>238</v>
      </c>
      <c r="C143" s="74">
        <v>40</v>
      </c>
      <c r="D143" s="71">
        <v>2000</v>
      </c>
      <c r="E143" s="71">
        <v>1200</v>
      </c>
      <c r="F143" s="70" t="str">
        <f t="shared" si="82"/>
        <v>2000x1200x40</v>
      </c>
      <c r="G143" s="415" t="s">
        <v>244</v>
      </c>
      <c r="H143" s="420" t="s">
        <v>243</v>
      </c>
      <c r="I143" s="67" t="s">
        <v>107</v>
      </c>
      <c r="J143" s="65" t="str">
        <f>$AE143</f>
        <v>C</v>
      </c>
      <c r="K143" s="64" t="str">
        <f t="shared" si="108"/>
        <v>C</v>
      </c>
      <c r="L143" s="64" t="str">
        <f t="shared" si="104"/>
        <v>C</v>
      </c>
      <c r="M143" s="63"/>
      <c r="N143" s="151"/>
      <c r="O143" s="55"/>
      <c r="P143" s="54"/>
      <c r="Q143" s="53"/>
      <c r="R143" s="61" t="s">
        <v>3</v>
      </c>
      <c r="S143" s="60">
        <v>1</v>
      </c>
      <c r="T143" s="59">
        <v>28</v>
      </c>
      <c r="U143" s="55">
        <f>T143*D143*E143/1000000</f>
        <v>67.2</v>
      </c>
      <c r="V143" s="54">
        <f>U143*C143/1000</f>
        <v>2.6880000000000002</v>
      </c>
      <c r="W143" s="55">
        <f>BB143*V143</f>
        <v>510.72</v>
      </c>
      <c r="X143" s="55" t="s">
        <v>164</v>
      </c>
      <c r="Y143" s="58">
        <f>T143/S143*C143+140</f>
        <v>1260</v>
      </c>
      <c r="Z143" s="150" t="s">
        <v>3</v>
      </c>
      <c r="AA143" s="59">
        <v>26</v>
      </c>
      <c r="AB143" s="55">
        <f t="shared" si="86"/>
        <v>1747.2</v>
      </c>
      <c r="AC143" s="54">
        <f t="shared" si="87"/>
        <v>69.888000000000005</v>
      </c>
      <c r="AD143" s="53">
        <f t="shared" si="88"/>
        <v>13278.720000000001</v>
      </c>
      <c r="AE143" s="149" t="s">
        <v>134</v>
      </c>
      <c r="AF143" s="51">
        <f t="shared" si="107"/>
        <v>18</v>
      </c>
      <c r="AG143" s="160" t="s">
        <v>137</v>
      </c>
      <c r="AH143" s="49">
        <f t="shared" si="89"/>
        <v>1209.6000000000001</v>
      </c>
      <c r="AI143" s="48">
        <f t="shared" si="90"/>
        <v>48.384</v>
      </c>
      <c r="AJ143" s="47">
        <f t="shared" si="91"/>
        <v>9192.9600000000009</v>
      </c>
      <c r="AK143" s="46"/>
      <c r="AL143" s="45" t="s">
        <v>242</v>
      </c>
      <c r="AM143" s="44">
        <f t="shared" si="99"/>
        <v>686.4</v>
      </c>
      <c r="AN143" s="43">
        <f t="shared" si="100"/>
        <v>823.68</v>
      </c>
      <c r="AO143" s="42">
        <f t="shared" si="105"/>
        <v>17160</v>
      </c>
      <c r="AP143" s="41">
        <f t="shared" si="101"/>
        <v>20592</v>
      </c>
      <c r="AQ143" s="435"/>
      <c r="AR143" s="435"/>
      <c r="AS143" s="435"/>
      <c r="AT143" s="435"/>
      <c r="AU143" s="435"/>
      <c r="AV143" s="435"/>
      <c r="AW143" s="435"/>
      <c r="AX143" s="435"/>
      <c r="AY143" s="108"/>
      <c r="AZ143" s="458"/>
      <c r="BA143" s="66" t="str">
        <f t="shared" si="103"/>
        <v>193723</v>
      </c>
      <c r="BB143" s="66">
        <v>190</v>
      </c>
      <c r="BC143" s="40">
        <v>17160</v>
      </c>
      <c r="BD143" s="40">
        <f t="shared" si="102"/>
        <v>686.4</v>
      </c>
      <c r="BE143" s="453"/>
      <c r="BF143" s="453"/>
    </row>
    <row r="144" spans="1:58" ht="15" customHeight="1" x14ac:dyDescent="0.25">
      <c r="A144" s="73" t="s">
        <v>1010</v>
      </c>
      <c r="B144" s="72" t="s">
        <v>238</v>
      </c>
      <c r="C144" s="71">
        <v>50</v>
      </c>
      <c r="D144" s="71">
        <v>1000</v>
      </c>
      <c r="E144" s="71">
        <v>600</v>
      </c>
      <c r="F144" s="70" t="str">
        <f t="shared" si="82"/>
        <v>1000x600x50</v>
      </c>
      <c r="G144" s="415" t="s">
        <v>241</v>
      </c>
      <c r="H144" s="420" t="s">
        <v>240</v>
      </c>
      <c r="I144" s="67" t="s">
        <v>1</v>
      </c>
      <c r="J144" s="65" t="str">
        <f>$AE144</f>
        <v>A</v>
      </c>
      <c r="K144" s="64" t="str">
        <f t="shared" si="108"/>
        <v>A</v>
      </c>
      <c r="L144" s="64" t="str">
        <f t="shared" si="104"/>
        <v>A</v>
      </c>
      <c r="M144" s="63" t="str">
        <f>$AE144</f>
        <v>A</v>
      </c>
      <c r="N144" s="62">
        <v>4</v>
      </c>
      <c r="O144" s="55">
        <f>N144*D144*E144/1000000</f>
        <v>2.4</v>
      </c>
      <c r="P144" s="54">
        <f>O144*C144/1000</f>
        <v>0.12</v>
      </c>
      <c r="Q144" s="53">
        <f>P144*BB144</f>
        <v>22.8</v>
      </c>
      <c r="R144" s="157"/>
      <c r="S144" s="59"/>
      <c r="T144" s="156"/>
      <c r="U144" s="154"/>
      <c r="V144" s="155"/>
      <c r="W144" s="154"/>
      <c r="X144" s="154"/>
      <c r="Y144" s="153"/>
      <c r="Z144" s="57">
        <v>676</v>
      </c>
      <c r="AA144" s="56" t="s">
        <v>3</v>
      </c>
      <c r="AB144" s="55">
        <f t="shared" si="86"/>
        <v>1622.3999999999999</v>
      </c>
      <c r="AC144" s="54">
        <f t="shared" si="87"/>
        <v>81.11999999999999</v>
      </c>
      <c r="AD144" s="53">
        <f t="shared" si="88"/>
        <v>15412.800000000001</v>
      </c>
      <c r="AE144" s="52" t="s">
        <v>2</v>
      </c>
      <c r="AF144" s="51">
        <f t="shared" si="107"/>
        <v>1</v>
      </c>
      <c r="AG144" s="50" t="s">
        <v>1</v>
      </c>
      <c r="AH144" s="49">
        <f t="shared" si="89"/>
        <v>2.4</v>
      </c>
      <c r="AI144" s="48">
        <f t="shared" si="90"/>
        <v>0.12</v>
      </c>
      <c r="AJ144" s="47">
        <f t="shared" si="91"/>
        <v>22.8</v>
      </c>
      <c r="AK144" s="46" t="s">
        <v>239</v>
      </c>
      <c r="AL144" s="45"/>
      <c r="AM144" s="44">
        <f t="shared" si="99"/>
        <v>858</v>
      </c>
      <c r="AN144" s="43">
        <f t="shared" si="100"/>
        <v>1029.5999999999999</v>
      </c>
      <c r="AO144" s="42">
        <f t="shared" si="105"/>
        <v>17160</v>
      </c>
      <c r="AP144" s="41">
        <f t="shared" si="101"/>
        <v>20592</v>
      </c>
      <c r="AQ144" s="435"/>
      <c r="AR144" s="435"/>
      <c r="AS144" s="435"/>
      <c r="AT144" s="435"/>
      <c r="AU144" s="435"/>
      <c r="AV144" s="435"/>
      <c r="AW144" s="435"/>
      <c r="AX144" s="435"/>
      <c r="AY144" s="108"/>
      <c r="AZ144" s="458"/>
      <c r="BA144" s="66" t="str">
        <f t="shared" si="103"/>
        <v>193719</v>
      </c>
      <c r="BB144" s="66">
        <v>190</v>
      </c>
      <c r="BC144" s="40">
        <v>17160</v>
      </c>
      <c r="BD144" s="40">
        <f t="shared" si="102"/>
        <v>858</v>
      </c>
      <c r="BE144" s="453"/>
      <c r="BF144" s="453"/>
    </row>
    <row r="145" spans="1:58" ht="15" customHeight="1" x14ac:dyDescent="0.25">
      <c r="A145" s="73" t="s">
        <v>1010</v>
      </c>
      <c r="B145" s="72" t="s">
        <v>238</v>
      </c>
      <c r="C145" s="74">
        <v>50</v>
      </c>
      <c r="D145" s="74">
        <v>1000</v>
      </c>
      <c r="E145" s="74">
        <v>600</v>
      </c>
      <c r="F145" s="72" t="str">
        <f t="shared" si="82"/>
        <v>1000x600x50</v>
      </c>
      <c r="G145" s="415" t="s">
        <v>904</v>
      </c>
      <c r="H145" s="420" t="s">
        <v>1186</v>
      </c>
      <c r="I145" s="67" t="s">
        <v>109</v>
      </c>
      <c r="J145" s="65"/>
      <c r="K145" s="64" t="str">
        <f t="shared" si="108"/>
        <v>C</v>
      </c>
      <c r="L145" s="64" t="str">
        <f t="shared" si="104"/>
        <v>C</v>
      </c>
      <c r="M145" s="63" t="str">
        <f>$AE145</f>
        <v>C</v>
      </c>
      <c r="N145" s="62">
        <v>4</v>
      </c>
      <c r="O145" s="55">
        <f>N145*D145*E145/1000000</f>
        <v>2.4</v>
      </c>
      <c r="P145" s="54">
        <f>O145*C145/1000</f>
        <v>0.12</v>
      </c>
      <c r="Q145" s="53">
        <f>P145*BB145</f>
        <v>22.8</v>
      </c>
      <c r="R145" s="57">
        <v>48</v>
      </c>
      <c r="S145" s="59">
        <v>4</v>
      </c>
      <c r="T145" s="162">
        <f>R145*N145</f>
        <v>192</v>
      </c>
      <c r="U145" s="55">
        <f>O145*R145</f>
        <v>115.19999999999999</v>
      </c>
      <c r="V145" s="54">
        <f>P145*R145</f>
        <v>5.76</v>
      </c>
      <c r="W145" s="55">
        <f>BB145*V145</f>
        <v>1094.3999999999999</v>
      </c>
      <c r="X145" s="55" t="s">
        <v>164</v>
      </c>
      <c r="Y145" s="165">
        <f>R145/S145*N145*C145+140</f>
        <v>2540</v>
      </c>
      <c r="Z145" s="150">
        <f>AA145*R145</f>
        <v>624</v>
      </c>
      <c r="AA145" s="59">
        <v>13</v>
      </c>
      <c r="AB145" s="55">
        <f t="shared" si="86"/>
        <v>1497.6</v>
      </c>
      <c r="AC145" s="54">
        <f t="shared" si="87"/>
        <v>74.88</v>
      </c>
      <c r="AD145" s="53">
        <f t="shared" si="88"/>
        <v>14227.199999999999</v>
      </c>
      <c r="AE145" s="149" t="s">
        <v>134</v>
      </c>
      <c r="AF145" s="51">
        <f t="shared" si="107"/>
        <v>9</v>
      </c>
      <c r="AG145" s="160" t="s">
        <v>137</v>
      </c>
      <c r="AH145" s="49">
        <f t="shared" si="89"/>
        <v>1036.8</v>
      </c>
      <c r="AI145" s="48">
        <f t="shared" si="90"/>
        <v>51.839999999999996</v>
      </c>
      <c r="AJ145" s="47">
        <f t="shared" si="91"/>
        <v>9849.5999999999985</v>
      </c>
      <c r="AK145" s="46" t="s">
        <v>239</v>
      </c>
      <c r="AL145" s="45" t="s">
        <v>905</v>
      </c>
      <c r="AM145" s="44">
        <f t="shared" si="99"/>
        <v>858</v>
      </c>
      <c r="AN145" s="43">
        <f t="shared" si="100"/>
        <v>1029.5999999999999</v>
      </c>
      <c r="AO145" s="42">
        <f t="shared" si="105"/>
        <v>17160</v>
      </c>
      <c r="AP145" s="41">
        <f t="shared" si="101"/>
        <v>20592</v>
      </c>
      <c r="AQ145" s="435"/>
      <c r="AR145" s="435"/>
      <c r="AS145" s="435"/>
      <c r="AT145" s="435"/>
      <c r="AU145" s="435"/>
      <c r="AV145" s="435"/>
      <c r="AW145" s="435"/>
      <c r="AX145" s="435"/>
      <c r="AY145" s="108"/>
      <c r="AZ145" s="458"/>
      <c r="BA145" s="66" t="str">
        <f t="shared" si="103"/>
        <v>219526</v>
      </c>
      <c r="BB145" s="66">
        <v>190</v>
      </c>
      <c r="BC145" s="40">
        <v>17160</v>
      </c>
      <c r="BD145" s="40">
        <f t="shared" si="102"/>
        <v>858</v>
      </c>
      <c r="BE145" s="453"/>
      <c r="BF145" s="453"/>
    </row>
    <row r="146" spans="1:58" ht="15" customHeight="1" x14ac:dyDescent="0.25">
      <c r="A146" s="73" t="s">
        <v>1010</v>
      </c>
      <c r="B146" s="72" t="s">
        <v>238</v>
      </c>
      <c r="C146" s="74">
        <v>50</v>
      </c>
      <c r="D146" s="71">
        <v>2000</v>
      </c>
      <c r="E146" s="71">
        <v>1200</v>
      </c>
      <c r="F146" s="70" t="str">
        <f t="shared" si="82"/>
        <v>2000x1200x50</v>
      </c>
      <c r="G146" s="415" t="s">
        <v>237</v>
      </c>
      <c r="H146" s="420" t="s">
        <v>236</v>
      </c>
      <c r="I146" s="67" t="s">
        <v>107</v>
      </c>
      <c r="J146" s="65" t="str">
        <f>$AE146</f>
        <v>C</v>
      </c>
      <c r="K146" s="64" t="str">
        <f t="shared" si="108"/>
        <v>C</v>
      </c>
      <c r="L146" s="64" t="str">
        <f t="shared" si="104"/>
        <v>C</v>
      </c>
      <c r="M146" s="63"/>
      <c r="N146" s="151"/>
      <c r="O146" s="55"/>
      <c r="P146" s="54"/>
      <c r="Q146" s="53"/>
      <c r="R146" s="61" t="s">
        <v>3</v>
      </c>
      <c r="S146" s="60">
        <v>1</v>
      </c>
      <c r="T146" s="59">
        <v>22</v>
      </c>
      <c r="U146" s="55">
        <f>T146*D146*E146/1000000</f>
        <v>52.8</v>
      </c>
      <c r="V146" s="54">
        <f>U146*C146/1000</f>
        <v>2.64</v>
      </c>
      <c r="W146" s="55">
        <f>BB146*V146</f>
        <v>501.6</v>
      </c>
      <c r="X146" s="55" t="s">
        <v>164</v>
      </c>
      <c r="Y146" s="58">
        <f>T146/S146*C146+140</f>
        <v>1240</v>
      </c>
      <c r="Z146" s="150" t="s">
        <v>3</v>
      </c>
      <c r="AA146" s="59">
        <v>26</v>
      </c>
      <c r="AB146" s="55">
        <f t="shared" si="86"/>
        <v>1372.8</v>
      </c>
      <c r="AC146" s="54">
        <f t="shared" si="87"/>
        <v>68.64</v>
      </c>
      <c r="AD146" s="53">
        <f t="shared" si="88"/>
        <v>13041.6</v>
      </c>
      <c r="AE146" s="149" t="s">
        <v>134</v>
      </c>
      <c r="AF146" s="51">
        <f t="shared" si="107"/>
        <v>18</v>
      </c>
      <c r="AG146" s="160" t="s">
        <v>137</v>
      </c>
      <c r="AH146" s="49">
        <f t="shared" si="89"/>
        <v>950.4</v>
      </c>
      <c r="AI146" s="48">
        <f t="shared" si="90"/>
        <v>47.52</v>
      </c>
      <c r="AJ146" s="47">
        <f t="shared" si="91"/>
        <v>9028.8000000000011</v>
      </c>
      <c r="AK146" s="46"/>
      <c r="AL146" s="45" t="s">
        <v>235</v>
      </c>
      <c r="AM146" s="44">
        <f t="shared" si="99"/>
        <v>858</v>
      </c>
      <c r="AN146" s="43">
        <f t="shared" si="100"/>
        <v>1029.5999999999999</v>
      </c>
      <c r="AO146" s="42">
        <f t="shared" si="105"/>
        <v>17160</v>
      </c>
      <c r="AP146" s="41">
        <f t="shared" si="101"/>
        <v>20592</v>
      </c>
      <c r="AQ146" s="435"/>
      <c r="AR146" s="435"/>
      <c r="AS146" s="435"/>
      <c r="AT146" s="435"/>
      <c r="AU146" s="435"/>
      <c r="AV146" s="435"/>
      <c r="AW146" s="435"/>
      <c r="AX146" s="435"/>
      <c r="AY146" s="108"/>
      <c r="AZ146" s="458"/>
      <c r="BA146" s="66" t="str">
        <f t="shared" si="103"/>
        <v>223073</v>
      </c>
      <c r="BB146" s="66">
        <v>190</v>
      </c>
      <c r="BC146" s="40">
        <v>17160</v>
      </c>
      <c r="BD146" s="40">
        <f t="shared" si="102"/>
        <v>858</v>
      </c>
      <c r="BE146" s="453"/>
      <c r="BF146" s="453"/>
    </row>
    <row r="147" spans="1:58" ht="15" customHeight="1" x14ac:dyDescent="0.25">
      <c r="A147" s="73" t="s">
        <v>1010</v>
      </c>
      <c r="B147" s="70" t="s">
        <v>219</v>
      </c>
      <c r="C147" s="71">
        <v>40</v>
      </c>
      <c r="D147" s="71">
        <v>1000</v>
      </c>
      <c r="E147" s="71">
        <v>600</v>
      </c>
      <c r="F147" s="70" t="str">
        <f t="shared" ref="F147:F178" si="109">D147&amp;"x"&amp;E147&amp;"x"&amp;C147</f>
        <v>1000x600x40</v>
      </c>
      <c r="G147" s="415" t="s">
        <v>951</v>
      </c>
      <c r="H147" s="420" t="s">
        <v>234</v>
      </c>
      <c r="I147" s="67" t="s">
        <v>1</v>
      </c>
      <c r="J147" s="65" t="str">
        <f>$AE147</f>
        <v>A</v>
      </c>
      <c r="K147" s="64" t="str">
        <f t="shared" si="108"/>
        <v>A</v>
      </c>
      <c r="L147" s="64" t="str">
        <f t="shared" si="104"/>
        <v>A</v>
      </c>
      <c r="M147" s="63" t="str">
        <f>$AE147</f>
        <v>A</v>
      </c>
      <c r="N147" s="62">
        <v>6</v>
      </c>
      <c r="O147" s="55">
        <f>N147*D147*E147/1000000</f>
        <v>3.6</v>
      </c>
      <c r="P147" s="54">
        <f>O147*C147/1000</f>
        <v>0.14399999999999999</v>
      </c>
      <c r="Q147" s="53">
        <f>P147*BB147</f>
        <v>23.04</v>
      </c>
      <c r="R147" s="157"/>
      <c r="S147" s="59"/>
      <c r="T147" s="156"/>
      <c r="U147" s="154"/>
      <c r="V147" s="155"/>
      <c r="W147" s="154"/>
      <c r="X147" s="154"/>
      <c r="Y147" s="153"/>
      <c r="Z147" s="57">
        <v>572</v>
      </c>
      <c r="AA147" s="56" t="s">
        <v>3</v>
      </c>
      <c r="AB147" s="55">
        <f t="shared" ref="AB147:AB178" si="110">IF($AA147="--",$Z147*O147,$AA147*U147)</f>
        <v>2059.2000000000003</v>
      </c>
      <c r="AC147" s="54">
        <f t="shared" ref="AC147:AC178" si="111">IF($AA147="--",$Z147*P147,$AA147*V147)</f>
        <v>82.367999999999995</v>
      </c>
      <c r="AD147" s="53">
        <f t="shared" ref="AD147:AD178" si="112">IF($AA147="--",$Z147*Q147,$AA147*W147)</f>
        <v>13178.88</v>
      </c>
      <c r="AE147" s="52" t="s">
        <v>2</v>
      </c>
      <c r="AF147" s="51">
        <f t="shared" si="107"/>
        <v>1</v>
      </c>
      <c r="AG147" s="50" t="s">
        <v>1</v>
      </c>
      <c r="AH147" s="49">
        <f t="shared" ref="AH147:AH178" si="113">IF(AG147="пач.",AF147*O147,AF147*U147)</f>
        <v>3.6</v>
      </c>
      <c r="AI147" s="48">
        <f t="shared" ref="AI147:AI178" si="114">IF(AG147="пач.",AF147*P147,AF147*V147)</f>
        <v>0.14399999999999999</v>
      </c>
      <c r="AJ147" s="47">
        <f t="shared" ref="AJ147:AJ178" si="115">IF(AG147="пач.",AF147*Q147,AF147*W147)</f>
        <v>23.04</v>
      </c>
      <c r="AK147" s="304" t="s">
        <v>970</v>
      </c>
      <c r="AL147" s="45"/>
      <c r="AM147" s="44">
        <f t="shared" si="99"/>
        <v>597.6</v>
      </c>
      <c r="AN147" s="43">
        <f t="shared" si="100"/>
        <v>717.12</v>
      </c>
      <c r="AO147" s="42">
        <f t="shared" si="105"/>
        <v>14940</v>
      </c>
      <c r="AP147" s="41">
        <f t="shared" si="101"/>
        <v>17928</v>
      </c>
      <c r="AQ147" s="435"/>
      <c r="AR147" s="435"/>
      <c r="AS147" s="435"/>
      <c r="AT147" s="435"/>
      <c r="AU147" s="435"/>
      <c r="AV147" s="435"/>
      <c r="AW147" s="435"/>
      <c r="AX147" s="435"/>
      <c r="AY147" s="108"/>
      <c r="AZ147" s="458"/>
      <c r="BA147" s="66" t="str">
        <f t="shared" si="103"/>
        <v>286242</v>
      </c>
      <c r="BB147" s="66">
        <v>160</v>
      </c>
      <c r="BC147" s="40">
        <v>14940</v>
      </c>
      <c r="BD147" s="40">
        <f t="shared" si="102"/>
        <v>597.6</v>
      </c>
      <c r="BE147" s="453"/>
      <c r="BF147" s="453"/>
    </row>
    <row r="148" spans="1:58" ht="15" customHeight="1" x14ac:dyDescent="0.25">
      <c r="A148" s="73" t="s">
        <v>1010</v>
      </c>
      <c r="B148" s="72" t="s">
        <v>219</v>
      </c>
      <c r="C148" s="74">
        <v>40</v>
      </c>
      <c r="D148" s="74">
        <v>1000</v>
      </c>
      <c r="E148" s="74">
        <v>600</v>
      </c>
      <c r="F148" s="72" t="str">
        <f t="shared" si="109"/>
        <v>1000x600x40</v>
      </c>
      <c r="G148" s="415" t="s">
        <v>952</v>
      </c>
      <c r="H148" s="420" t="s">
        <v>1187</v>
      </c>
      <c r="I148" s="67" t="s">
        <v>109</v>
      </c>
      <c r="J148" s="65"/>
      <c r="K148" s="64" t="str">
        <f t="shared" si="108"/>
        <v>A</v>
      </c>
      <c r="L148" s="64" t="str">
        <f t="shared" si="104"/>
        <v>A</v>
      </c>
      <c r="M148" s="63" t="str">
        <f>$AE148</f>
        <v>A</v>
      </c>
      <c r="N148" s="62">
        <v>6</v>
      </c>
      <c r="O148" s="55">
        <f>N148*D148*E148/1000000</f>
        <v>3.6</v>
      </c>
      <c r="P148" s="54">
        <f>O148*C148/1000</f>
        <v>0.14399999999999999</v>
      </c>
      <c r="Q148" s="53">
        <f>P148*BB148</f>
        <v>23.04</v>
      </c>
      <c r="R148" s="57">
        <v>40</v>
      </c>
      <c r="S148" s="59">
        <v>4</v>
      </c>
      <c r="T148" s="162">
        <f>R148*N148</f>
        <v>240</v>
      </c>
      <c r="U148" s="55">
        <f>O148*R148</f>
        <v>144</v>
      </c>
      <c r="V148" s="54">
        <f>P148*R148</f>
        <v>5.76</v>
      </c>
      <c r="W148" s="55">
        <f>BB148*V148</f>
        <v>921.59999999999991</v>
      </c>
      <c r="X148" s="55" t="s">
        <v>164</v>
      </c>
      <c r="Y148" s="165">
        <f>R148/S148*N148*C148+140</f>
        <v>2540</v>
      </c>
      <c r="Z148" s="150">
        <f>AA148*R148</f>
        <v>520</v>
      </c>
      <c r="AA148" s="59">
        <v>13</v>
      </c>
      <c r="AB148" s="55">
        <f t="shared" si="110"/>
        <v>1872</v>
      </c>
      <c r="AC148" s="54">
        <f t="shared" si="111"/>
        <v>74.88</v>
      </c>
      <c r="AD148" s="53">
        <f t="shared" si="112"/>
        <v>11980.8</v>
      </c>
      <c r="AE148" s="52" t="s">
        <v>2</v>
      </c>
      <c r="AF148" s="51">
        <f t="shared" si="107"/>
        <v>1</v>
      </c>
      <c r="AG148" s="160" t="s">
        <v>137</v>
      </c>
      <c r="AH148" s="49">
        <f t="shared" si="113"/>
        <v>144</v>
      </c>
      <c r="AI148" s="48">
        <f t="shared" si="114"/>
        <v>5.76</v>
      </c>
      <c r="AJ148" s="47">
        <f t="shared" si="115"/>
        <v>921.59999999999991</v>
      </c>
      <c r="AK148" s="46" t="s">
        <v>970</v>
      </c>
      <c r="AL148" s="320" t="s">
        <v>971</v>
      </c>
      <c r="AM148" s="44">
        <f t="shared" si="99"/>
        <v>597.6</v>
      </c>
      <c r="AN148" s="43">
        <f t="shared" si="100"/>
        <v>717.12</v>
      </c>
      <c r="AO148" s="42">
        <f t="shared" si="105"/>
        <v>14940</v>
      </c>
      <c r="AP148" s="41">
        <f t="shared" si="101"/>
        <v>17928</v>
      </c>
      <c r="AQ148" s="435"/>
      <c r="AR148" s="435"/>
      <c r="AS148" s="435"/>
      <c r="AT148" s="435"/>
      <c r="AU148" s="435"/>
      <c r="AV148" s="435"/>
      <c r="AW148" s="435"/>
      <c r="AX148" s="435"/>
      <c r="AY148" s="108"/>
      <c r="AZ148" s="458"/>
      <c r="BA148" s="66" t="str">
        <f t="shared" si="103"/>
        <v>286324</v>
      </c>
      <c r="BB148" s="66">
        <v>160</v>
      </c>
      <c r="BC148" s="40">
        <v>14940</v>
      </c>
      <c r="BD148" s="40">
        <f t="shared" si="102"/>
        <v>597.6</v>
      </c>
      <c r="BE148" s="453"/>
      <c r="BF148" s="453"/>
    </row>
    <row r="149" spans="1:58" ht="15" customHeight="1" x14ac:dyDescent="0.25">
      <c r="A149" s="73" t="s">
        <v>1010</v>
      </c>
      <c r="B149" s="72" t="s">
        <v>219</v>
      </c>
      <c r="C149" s="74">
        <v>40</v>
      </c>
      <c r="D149" s="71">
        <v>2000</v>
      </c>
      <c r="E149" s="71">
        <v>1200</v>
      </c>
      <c r="F149" s="70" t="str">
        <f t="shared" si="109"/>
        <v>2000x1200x40</v>
      </c>
      <c r="G149" s="415" t="s">
        <v>233</v>
      </c>
      <c r="H149" s="420" t="s">
        <v>1184</v>
      </c>
      <c r="I149" s="67" t="s">
        <v>107</v>
      </c>
      <c r="J149" s="65" t="str">
        <f>$AE149</f>
        <v>C</v>
      </c>
      <c r="K149" s="64" t="str">
        <f t="shared" si="108"/>
        <v>C</v>
      </c>
      <c r="L149" s="64" t="str">
        <f t="shared" si="104"/>
        <v>C</v>
      </c>
      <c r="M149" s="63"/>
      <c r="N149" s="151"/>
      <c r="O149" s="55"/>
      <c r="P149" s="54"/>
      <c r="Q149" s="53"/>
      <c r="R149" s="61" t="s">
        <v>3</v>
      </c>
      <c r="S149" s="60">
        <v>1</v>
      </c>
      <c r="T149" s="59">
        <v>60</v>
      </c>
      <c r="U149" s="55">
        <f>T149*D149*E149/1000000</f>
        <v>144</v>
      </c>
      <c r="V149" s="54">
        <f>U149*C149/1000</f>
        <v>5.76</v>
      </c>
      <c r="W149" s="55">
        <f>BB149*V149</f>
        <v>921.59999999999991</v>
      </c>
      <c r="X149" s="55" t="s">
        <v>164</v>
      </c>
      <c r="Y149" s="58">
        <f>T149/S149*C149+140</f>
        <v>2540</v>
      </c>
      <c r="Z149" s="150" t="s">
        <v>3</v>
      </c>
      <c r="AA149" s="59">
        <v>13</v>
      </c>
      <c r="AB149" s="55">
        <f t="shared" si="110"/>
        <v>1872</v>
      </c>
      <c r="AC149" s="54">
        <f t="shared" si="111"/>
        <v>74.88</v>
      </c>
      <c r="AD149" s="53">
        <f t="shared" si="112"/>
        <v>11980.8</v>
      </c>
      <c r="AE149" s="149" t="s">
        <v>134</v>
      </c>
      <c r="AF149" s="51">
        <f t="shared" si="107"/>
        <v>10</v>
      </c>
      <c r="AG149" s="160" t="s">
        <v>137</v>
      </c>
      <c r="AH149" s="49">
        <f t="shared" si="113"/>
        <v>1440</v>
      </c>
      <c r="AI149" s="48">
        <f t="shared" si="114"/>
        <v>57.599999999999994</v>
      </c>
      <c r="AJ149" s="47">
        <f t="shared" si="115"/>
        <v>9216</v>
      </c>
      <c r="AK149" s="46"/>
      <c r="AL149" s="45" t="s">
        <v>232</v>
      </c>
      <c r="AM149" s="44">
        <f t="shared" si="99"/>
        <v>597.6</v>
      </c>
      <c r="AN149" s="43">
        <f t="shared" si="100"/>
        <v>717.12</v>
      </c>
      <c r="AO149" s="42">
        <f t="shared" si="105"/>
        <v>14940</v>
      </c>
      <c r="AP149" s="41">
        <f t="shared" si="101"/>
        <v>17928</v>
      </c>
      <c r="AQ149" s="435"/>
      <c r="AR149" s="435"/>
      <c r="AS149" s="435"/>
      <c r="AT149" s="435"/>
      <c r="AU149" s="435"/>
      <c r="AV149" s="435"/>
      <c r="AW149" s="435"/>
      <c r="AX149" s="435"/>
      <c r="AY149" s="108"/>
      <c r="AZ149" s="458"/>
      <c r="BA149" s="66" t="str">
        <f t="shared" si="103"/>
        <v>225319</v>
      </c>
      <c r="BB149" s="66">
        <v>160</v>
      </c>
      <c r="BC149" s="40">
        <v>14940</v>
      </c>
      <c r="BD149" s="40">
        <f t="shared" si="102"/>
        <v>597.6</v>
      </c>
      <c r="BE149" s="453"/>
      <c r="BF149" s="453"/>
    </row>
    <row r="150" spans="1:58" ht="15" customHeight="1" x14ac:dyDescent="0.25">
      <c r="A150" s="73" t="s">
        <v>1010</v>
      </c>
      <c r="B150" s="72" t="s">
        <v>219</v>
      </c>
      <c r="C150" s="71">
        <v>50</v>
      </c>
      <c r="D150" s="71">
        <v>1000</v>
      </c>
      <c r="E150" s="71">
        <v>600</v>
      </c>
      <c r="F150" s="70" t="str">
        <f t="shared" si="109"/>
        <v>1000x600x50</v>
      </c>
      <c r="G150" s="415" t="s">
        <v>231</v>
      </c>
      <c r="H150" s="420" t="s">
        <v>230</v>
      </c>
      <c r="I150" s="67" t="s">
        <v>1</v>
      </c>
      <c r="J150" s="65" t="str">
        <f>$AE150</f>
        <v>A</v>
      </c>
      <c r="K150" s="64" t="str">
        <f t="shared" si="108"/>
        <v>A</v>
      </c>
      <c r="L150" s="64" t="str">
        <f t="shared" si="104"/>
        <v>A</v>
      </c>
      <c r="M150" s="63" t="str">
        <f>$AE150</f>
        <v>A</v>
      </c>
      <c r="N150" s="62">
        <v>4</v>
      </c>
      <c r="O150" s="55">
        <f>N150*D150*E150/1000000</f>
        <v>2.4</v>
      </c>
      <c r="P150" s="54">
        <f>O150*C150/1000</f>
        <v>0.12</v>
      </c>
      <c r="Q150" s="53">
        <f>P150*BB150</f>
        <v>19.2</v>
      </c>
      <c r="R150" s="157"/>
      <c r="S150" s="59"/>
      <c r="T150" s="156"/>
      <c r="U150" s="154"/>
      <c r="V150" s="155"/>
      <c r="W150" s="154"/>
      <c r="X150" s="154"/>
      <c r="Y150" s="153"/>
      <c r="Z150" s="57">
        <v>676</v>
      </c>
      <c r="AA150" s="56" t="s">
        <v>3</v>
      </c>
      <c r="AB150" s="55">
        <f t="shared" si="110"/>
        <v>1622.3999999999999</v>
      </c>
      <c r="AC150" s="54">
        <f t="shared" si="111"/>
        <v>81.11999999999999</v>
      </c>
      <c r="AD150" s="53">
        <f t="shared" si="112"/>
        <v>12979.199999999999</v>
      </c>
      <c r="AE150" s="52" t="s">
        <v>2</v>
      </c>
      <c r="AF150" s="51">
        <f t="shared" si="107"/>
        <v>1</v>
      </c>
      <c r="AG150" s="50" t="s">
        <v>1</v>
      </c>
      <c r="AH150" s="49">
        <f t="shared" si="113"/>
        <v>2.4</v>
      </c>
      <c r="AI150" s="48">
        <f t="shared" si="114"/>
        <v>0.12</v>
      </c>
      <c r="AJ150" s="47">
        <f t="shared" si="115"/>
        <v>19.2</v>
      </c>
      <c r="AK150" s="46" t="s">
        <v>229</v>
      </c>
      <c r="AL150" s="45"/>
      <c r="AM150" s="44">
        <f t="shared" si="99"/>
        <v>747</v>
      </c>
      <c r="AN150" s="43">
        <f t="shared" si="100"/>
        <v>896.4</v>
      </c>
      <c r="AO150" s="42">
        <f t="shared" si="105"/>
        <v>14940</v>
      </c>
      <c r="AP150" s="41">
        <f t="shared" si="101"/>
        <v>17928</v>
      </c>
      <c r="AQ150" s="435"/>
      <c r="AR150" s="435"/>
      <c r="AS150" s="435"/>
      <c r="AT150" s="435"/>
      <c r="AU150" s="435"/>
      <c r="AV150" s="435"/>
      <c r="AW150" s="435"/>
      <c r="AX150" s="435"/>
      <c r="AY150" s="108"/>
      <c r="AZ150" s="458"/>
      <c r="BA150" s="66" t="str">
        <f t="shared" si="103"/>
        <v>194640</v>
      </c>
      <c r="BB150" s="66">
        <v>160</v>
      </c>
      <c r="BC150" s="40">
        <v>14940</v>
      </c>
      <c r="BD150" s="40">
        <f t="shared" si="102"/>
        <v>747</v>
      </c>
      <c r="BE150" s="453"/>
      <c r="BF150" s="453"/>
    </row>
    <row r="151" spans="1:58" ht="15" customHeight="1" x14ac:dyDescent="0.25">
      <c r="A151" s="73" t="s">
        <v>1010</v>
      </c>
      <c r="B151" s="72" t="s">
        <v>219</v>
      </c>
      <c r="C151" s="74">
        <v>50</v>
      </c>
      <c r="D151" s="74">
        <v>1000</v>
      </c>
      <c r="E151" s="74">
        <v>600</v>
      </c>
      <c r="F151" s="72" t="str">
        <f t="shared" si="109"/>
        <v>1000x600x50</v>
      </c>
      <c r="G151" s="415" t="s">
        <v>907</v>
      </c>
      <c r="H151" s="420" t="s">
        <v>1188</v>
      </c>
      <c r="I151" s="67" t="s">
        <v>109</v>
      </c>
      <c r="J151" s="65"/>
      <c r="K151" s="64" t="str">
        <f t="shared" si="108"/>
        <v>A</v>
      </c>
      <c r="L151" s="64" t="str">
        <f t="shared" si="104"/>
        <v>A</v>
      </c>
      <c r="M151" s="63" t="str">
        <f>$AE151</f>
        <v>A</v>
      </c>
      <c r="N151" s="62">
        <v>4</v>
      </c>
      <c r="O151" s="55">
        <f>N151*D151*E151/1000000</f>
        <v>2.4</v>
      </c>
      <c r="P151" s="54">
        <f>O151*C151/1000</f>
        <v>0.12</v>
      </c>
      <c r="Q151" s="53">
        <f>P151*BB151</f>
        <v>19.2</v>
      </c>
      <c r="R151" s="57">
        <v>48</v>
      </c>
      <c r="S151" s="59">
        <v>4</v>
      </c>
      <c r="T151" s="162">
        <f>R151*N151</f>
        <v>192</v>
      </c>
      <c r="U151" s="55">
        <f>O151*R151</f>
        <v>115.19999999999999</v>
      </c>
      <c r="V151" s="54">
        <f>P151*R151</f>
        <v>5.76</v>
      </c>
      <c r="W151" s="55">
        <f>BB151*V151</f>
        <v>921.59999999999991</v>
      </c>
      <c r="X151" s="55" t="s">
        <v>164</v>
      </c>
      <c r="Y151" s="165">
        <f>R151/S151*N151*C151+140</f>
        <v>2540</v>
      </c>
      <c r="Z151" s="150">
        <f>AA151*R151</f>
        <v>624</v>
      </c>
      <c r="AA151" s="59">
        <v>13</v>
      </c>
      <c r="AB151" s="55">
        <f t="shared" si="110"/>
        <v>1497.6</v>
      </c>
      <c r="AC151" s="54">
        <f t="shared" si="111"/>
        <v>74.88</v>
      </c>
      <c r="AD151" s="53">
        <f t="shared" si="112"/>
        <v>11980.8</v>
      </c>
      <c r="AE151" s="52" t="s">
        <v>2</v>
      </c>
      <c r="AF151" s="51">
        <f t="shared" si="107"/>
        <v>1</v>
      </c>
      <c r="AG151" s="160" t="s">
        <v>137</v>
      </c>
      <c r="AH151" s="49">
        <f t="shared" si="113"/>
        <v>115.19999999999999</v>
      </c>
      <c r="AI151" s="48">
        <f t="shared" si="114"/>
        <v>5.76</v>
      </c>
      <c r="AJ151" s="47">
        <f t="shared" si="115"/>
        <v>921.59999999999991</v>
      </c>
      <c r="AK151" s="46" t="s">
        <v>229</v>
      </c>
      <c r="AL151" s="45" t="s">
        <v>906</v>
      </c>
      <c r="AM151" s="44">
        <f t="shared" si="99"/>
        <v>747</v>
      </c>
      <c r="AN151" s="43">
        <f t="shared" si="100"/>
        <v>896.4</v>
      </c>
      <c r="AO151" s="42">
        <f t="shared" si="105"/>
        <v>14940</v>
      </c>
      <c r="AP151" s="41">
        <f t="shared" si="101"/>
        <v>17928</v>
      </c>
      <c r="AQ151" s="435"/>
      <c r="AR151" s="435"/>
      <c r="AS151" s="435"/>
      <c r="AT151" s="435"/>
      <c r="AU151" s="435"/>
      <c r="AV151" s="435"/>
      <c r="AW151" s="435"/>
      <c r="AX151" s="435"/>
      <c r="AY151" s="108"/>
      <c r="AZ151" s="458"/>
      <c r="BA151" s="66" t="str">
        <f t="shared" si="103"/>
        <v>231027</v>
      </c>
      <c r="BB151" s="66">
        <v>160</v>
      </c>
      <c r="BC151" s="40">
        <v>14940</v>
      </c>
      <c r="BD151" s="40">
        <f t="shared" si="102"/>
        <v>747</v>
      </c>
      <c r="BE151" s="453"/>
      <c r="BF151" s="453"/>
    </row>
    <row r="152" spans="1:58" ht="15" customHeight="1" x14ac:dyDescent="0.25">
      <c r="A152" s="73" t="s">
        <v>1010</v>
      </c>
      <c r="B152" s="72" t="s">
        <v>219</v>
      </c>
      <c r="C152" s="74">
        <v>50</v>
      </c>
      <c r="D152" s="71">
        <v>2000</v>
      </c>
      <c r="E152" s="71">
        <v>1200</v>
      </c>
      <c r="F152" s="70" t="str">
        <f t="shared" si="109"/>
        <v>2000x1200x50</v>
      </c>
      <c r="G152" s="417" t="s">
        <v>228</v>
      </c>
      <c r="H152" s="420" t="s">
        <v>227</v>
      </c>
      <c r="I152" s="67" t="s">
        <v>107</v>
      </c>
      <c r="J152" s="65" t="str">
        <f>$AE152</f>
        <v>C</v>
      </c>
      <c r="K152" s="64" t="str">
        <f t="shared" si="108"/>
        <v>C</v>
      </c>
      <c r="L152" s="64" t="str">
        <f t="shared" si="104"/>
        <v>C</v>
      </c>
      <c r="M152" s="63"/>
      <c r="N152" s="151"/>
      <c r="O152" s="55"/>
      <c r="P152" s="54"/>
      <c r="Q152" s="53"/>
      <c r="R152" s="61" t="s">
        <v>3</v>
      </c>
      <c r="S152" s="60">
        <v>1</v>
      </c>
      <c r="T152" s="59">
        <v>48</v>
      </c>
      <c r="U152" s="55">
        <f>T152*D152*E152/1000000</f>
        <v>115.2</v>
      </c>
      <c r="V152" s="54">
        <f>U152*C152/1000</f>
        <v>5.76</v>
      </c>
      <c r="W152" s="55">
        <f>BB152*V152</f>
        <v>921.59999999999991</v>
      </c>
      <c r="X152" s="55" t="s">
        <v>164</v>
      </c>
      <c r="Y152" s="58">
        <f>T152/S152*C152+140</f>
        <v>2540</v>
      </c>
      <c r="Z152" s="150" t="s">
        <v>3</v>
      </c>
      <c r="AA152" s="59">
        <v>13</v>
      </c>
      <c r="AB152" s="55">
        <f t="shared" si="110"/>
        <v>1497.6000000000001</v>
      </c>
      <c r="AC152" s="54">
        <f t="shared" si="111"/>
        <v>74.88</v>
      </c>
      <c r="AD152" s="53">
        <f t="shared" si="112"/>
        <v>11980.8</v>
      </c>
      <c r="AE152" s="149" t="s">
        <v>134</v>
      </c>
      <c r="AF152" s="51">
        <f t="shared" si="107"/>
        <v>10</v>
      </c>
      <c r="AG152" s="160" t="s">
        <v>137</v>
      </c>
      <c r="AH152" s="49">
        <f t="shared" si="113"/>
        <v>1152</v>
      </c>
      <c r="AI152" s="48">
        <f t="shared" si="114"/>
        <v>57.599999999999994</v>
      </c>
      <c r="AJ152" s="47">
        <f t="shared" si="115"/>
        <v>9216</v>
      </c>
      <c r="AK152" s="46"/>
      <c r="AL152" s="45" t="s">
        <v>226</v>
      </c>
      <c r="AM152" s="44">
        <f t="shared" si="99"/>
        <v>747</v>
      </c>
      <c r="AN152" s="43">
        <f t="shared" si="100"/>
        <v>896.4</v>
      </c>
      <c r="AO152" s="42">
        <f t="shared" si="105"/>
        <v>14940</v>
      </c>
      <c r="AP152" s="41">
        <f t="shared" si="101"/>
        <v>17928</v>
      </c>
      <c r="AQ152" s="435"/>
      <c r="AR152" s="435"/>
      <c r="AS152" s="435"/>
      <c r="AT152" s="435"/>
      <c r="AU152" s="435"/>
      <c r="AV152" s="435"/>
      <c r="AW152" s="435"/>
      <c r="AX152" s="435"/>
      <c r="AY152" s="108"/>
      <c r="AZ152" s="458"/>
      <c r="BA152" s="66" t="str">
        <f t="shared" si="103"/>
        <v>270830</v>
      </c>
      <c r="BB152" s="66">
        <v>160</v>
      </c>
      <c r="BC152" s="40">
        <v>14940</v>
      </c>
      <c r="BD152" s="40">
        <f t="shared" si="102"/>
        <v>747</v>
      </c>
      <c r="BE152" s="453"/>
      <c r="BF152" s="453"/>
    </row>
    <row r="153" spans="1:58" ht="15" customHeight="1" x14ac:dyDescent="0.25">
      <c r="A153" s="73" t="s">
        <v>1010</v>
      </c>
      <c r="B153" s="72" t="s">
        <v>219</v>
      </c>
      <c r="C153" s="71">
        <v>100</v>
      </c>
      <c r="D153" s="74">
        <v>1000</v>
      </c>
      <c r="E153" s="74">
        <v>600</v>
      </c>
      <c r="F153" s="70" t="str">
        <f t="shared" si="109"/>
        <v>1000x600x100</v>
      </c>
      <c r="G153" s="415" t="s">
        <v>225</v>
      </c>
      <c r="H153" s="420" t="s">
        <v>224</v>
      </c>
      <c r="I153" s="67" t="s">
        <v>1</v>
      </c>
      <c r="J153" s="65" t="str">
        <f>$AE153</f>
        <v>A</v>
      </c>
      <c r="K153" s="64" t="str">
        <f t="shared" si="108"/>
        <v>A</v>
      </c>
      <c r="L153" s="64" t="str">
        <f t="shared" si="104"/>
        <v>A</v>
      </c>
      <c r="M153" s="63" t="str">
        <f>$AE153</f>
        <v>A</v>
      </c>
      <c r="N153" s="62">
        <v>2</v>
      </c>
      <c r="O153" s="55">
        <f>N153*D153*E153/1000000</f>
        <v>1.2</v>
      </c>
      <c r="P153" s="54">
        <f>O153*C153/1000</f>
        <v>0.12</v>
      </c>
      <c r="Q153" s="53">
        <f>P153*BB153</f>
        <v>19.2</v>
      </c>
      <c r="R153" s="157"/>
      <c r="S153" s="59"/>
      <c r="T153" s="156"/>
      <c r="U153" s="154"/>
      <c r="V153" s="155"/>
      <c r="W153" s="154"/>
      <c r="X153" s="154"/>
      <c r="Y153" s="153"/>
      <c r="Z153" s="57">
        <v>676</v>
      </c>
      <c r="AA153" s="56" t="s">
        <v>3</v>
      </c>
      <c r="AB153" s="55">
        <f t="shared" si="110"/>
        <v>811.19999999999993</v>
      </c>
      <c r="AC153" s="54">
        <f t="shared" si="111"/>
        <v>81.11999999999999</v>
      </c>
      <c r="AD153" s="53">
        <f t="shared" si="112"/>
        <v>12979.199999999999</v>
      </c>
      <c r="AE153" s="52" t="s">
        <v>2</v>
      </c>
      <c r="AF153" s="51">
        <f t="shared" si="107"/>
        <v>1</v>
      </c>
      <c r="AG153" s="50" t="s">
        <v>1</v>
      </c>
      <c r="AH153" s="49">
        <f t="shared" si="113"/>
        <v>1.2</v>
      </c>
      <c r="AI153" s="48">
        <f t="shared" si="114"/>
        <v>0.12</v>
      </c>
      <c r="AJ153" s="47">
        <f t="shared" si="115"/>
        <v>19.2</v>
      </c>
      <c r="AK153" s="46" t="s">
        <v>223</v>
      </c>
      <c r="AL153" s="45"/>
      <c r="AM153" s="44">
        <f t="shared" si="99"/>
        <v>1494</v>
      </c>
      <c r="AN153" s="43">
        <f t="shared" si="100"/>
        <v>1792.8</v>
      </c>
      <c r="AO153" s="42">
        <f t="shared" si="105"/>
        <v>14940</v>
      </c>
      <c r="AP153" s="41">
        <f t="shared" si="101"/>
        <v>17928</v>
      </c>
      <c r="AQ153" s="435"/>
      <c r="AR153" s="435"/>
      <c r="AS153" s="435"/>
      <c r="AT153" s="435"/>
      <c r="AU153" s="435"/>
      <c r="AV153" s="435"/>
      <c r="AW153" s="435"/>
      <c r="AX153" s="435"/>
      <c r="AY153" s="108"/>
      <c r="AZ153" s="458"/>
      <c r="BA153" s="66" t="str">
        <f t="shared" si="103"/>
        <v>194648</v>
      </c>
      <c r="BB153" s="66">
        <v>160</v>
      </c>
      <c r="BC153" s="40">
        <v>14940</v>
      </c>
      <c r="BD153" s="40">
        <f t="shared" si="102"/>
        <v>1494</v>
      </c>
      <c r="BE153" s="453"/>
      <c r="BF153" s="453"/>
    </row>
    <row r="154" spans="1:58" ht="15" customHeight="1" x14ac:dyDescent="0.25">
      <c r="A154" s="73" t="s">
        <v>1010</v>
      </c>
      <c r="B154" s="72" t="s">
        <v>219</v>
      </c>
      <c r="C154" s="71">
        <v>120</v>
      </c>
      <c r="D154" s="74">
        <v>1000</v>
      </c>
      <c r="E154" s="74">
        <v>600</v>
      </c>
      <c r="F154" s="70" t="str">
        <f t="shared" si="109"/>
        <v>1000x600x120</v>
      </c>
      <c r="G154" s="415" t="s">
        <v>222</v>
      </c>
      <c r="H154" s="420" t="s">
        <v>221</v>
      </c>
      <c r="I154" s="67" t="s">
        <v>1</v>
      </c>
      <c r="J154" s="65" t="str">
        <f>$AE154</f>
        <v>C</v>
      </c>
      <c r="K154" s="64" t="str">
        <f t="shared" si="108"/>
        <v>C</v>
      </c>
      <c r="L154" s="64" t="str">
        <f t="shared" si="104"/>
        <v>C</v>
      </c>
      <c r="M154" s="63" t="str">
        <f>$AE154</f>
        <v>C</v>
      </c>
      <c r="N154" s="62">
        <v>2</v>
      </c>
      <c r="O154" s="55">
        <f>N154*D154*E154/1000000</f>
        <v>1.2</v>
      </c>
      <c r="P154" s="54">
        <f>O154*C154/1000</f>
        <v>0.14399999999999999</v>
      </c>
      <c r="Q154" s="53">
        <f>P154*BB154</f>
        <v>23.04</v>
      </c>
      <c r="R154" s="157"/>
      <c r="S154" s="59"/>
      <c r="T154" s="156"/>
      <c r="U154" s="154"/>
      <c r="V154" s="155"/>
      <c r="W154" s="154"/>
      <c r="X154" s="154"/>
      <c r="Y154" s="153"/>
      <c r="Z154" s="57">
        <v>572</v>
      </c>
      <c r="AA154" s="56" t="s">
        <v>3</v>
      </c>
      <c r="AB154" s="55">
        <f t="shared" si="110"/>
        <v>686.4</v>
      </c>
      <c r="AC154" s="54">
        <f t="shared" si="111"/>
        <v>82.367999999999995</v>
      </c>
      <c r="AD154" s="53">
        <f t="shared" si="112"/>
        <v>13178.88</v>
      </c>
      <c r="AE154" s="149" t="s">
        <v>134</v>
      </c>
      <c r="AF154" s="51">
        <f t="shared" si="107"/>
        <v>391</v>
      </c>
      <c r="AG154" s="50" t="s">
        <v>1</v>
      </c>
      <c r="AH154" s="49">
        <f t="shared" si="113"/>
        <v>469.2</v>
      </c>
      <c r="AI154" s="48">
        <f t="shared" si="114"/>
        <v>56.303999999999995</v>
      </c>
      <c r="AJ154" s="47">
        <f t="shared" si="115"/>
        <v>9008.64</v>
      </c>
      <c r="AK154" s="46" t="s">
        <v>220</v>
      </c>
      <c r="AL154" s="45"/>
      <c r="AM154" s="44">
        <f t="shared" si="99"/>
        <v>1792.8</v>
      </c>
      <c r="AN154" s="43">
        <f t="shared" si="100"/>
        <v>2151.36</v>
      </c>
      <c r="AO154" s="42">
        <f t="shared" si="105"/>
        <v>14940</v>
      </c>
      <c r="AP154" s="41">
        <f t="shared" si="101"/>
        <v>17928</v>
      </c>
      <c r="AQ154" s="435"/>
      <c r="AR154" s="435"/>
      <c r="AS154" s="435"/>
      <c r="AT154" s="435"/>
      <c r="AU154" s="435"/>
      <c r="AV154" s="435"/>
      <c r="AW154" s="435"/>
      <c r="AX154" s="435"/>
      <c r="AY154" s="108"/>
      <c r="AZ154" s="458"/>
      <c r="BA154" s="66" t="str">
        <f t="shared" si="103"/>
        <v>207804</v>
      </c>
      <c r="BB154" s="66">
        <v>160</v>
      </c>
      <c r="BC154" s="40">
        <v>14940</v>
      </c>
      <c r="BD154" s="40">
        <f t="shared" si="102"/>
        <v>1792.8</v>
      </c>
      <c r="BE154" s="453"/>
      <c r="BF154" s="453"/>
    </row>
    <row r="155" spans="1:58" ht="15" customHeight="1" x14ac:dyDescent="0.25">
      <c r="A155" s="73" t="s">
        <v>1010</v>
      </c>
      <c r="B155" s="72" t="s">
        <v>219</v>
      </c>
      <c r="C155" s="71">
        <v>200</v>
      </c>
      <c r="D155" s="74">
        <v>1000</v>
      </c>
      <c r="E155" s="74">
        <v>600</v>
      </c>
      <c r="F155" s="70" t="str">
        <f t="shared" si="109"/>
        <v>1000x600x200</v>
      </c>
      <c r="G155" s="415" t="s">
        <v>217</v>
      </c>
      <c r="H155" s="420" t="s">
        <v>216</v>
      </c>
      <c r="I155" s="67" t="s">
        <v>1</v>
      </c>
      <c r="J155" s="65"/>
      <c r="K155" s="64"/>
      <c r="L155" s="64" t="str">
        <f t="shared" si="104"/>
        <v>C</v>
      </c>
      <c r="M155" s="63"/>
      <c r="N155" s="62">
        <v>1</v>
      </c>
      <c r="O155" s="55">
        <f>N155*D155*E155/1000000</f>
        <v>0.6</v>
      </c>
      <c r="P155" s="54">
        <f>O155*C155/1000</f>
        <v>0.12</v>
      </c>
      <c r="Q155" s="53">
        <f>P155*BB155</f>
        <v>19.2</v>
      </c>
      <c r="R155" s="157"/>
      <c r="S155" s="59"/>
      <c r="T155" s="156"/>
      <c r="U155" s="154"/>
      <c r="V155" s="155"/>
      <c r="W155" s="154"/>
      <c r="X155" s="154"/>
      <c r="Y155" s="153"/>
      <c r="Z155" s="57">
        <v>676</v>
      </c>
      <c r="AA155" s="56" t="s">
        <v>3</v>
      </c>
      <c r="AB155" s="55">
        <f t="shared" si="110"/>
        <v>405.59999999999997</v>
      </c>
      <c r="AC155" s="54">
        <f t="shared" si="111"/>
        <v>81.11999999999999</v>
      </c>
      <c r="AD155" s="53">
        <f t="shared" si="112"/>
        <v>12979.199999999999</v>
      </c>
      <c r="AE155" s="149" t="s">
        <v>134</v>
      </c>
      <c r="AF155" s="51">
        <f t="shared" si="107"/>
        <v>469</v>
      </c>
      <c r="AG155" s="50" t="s">
        <v>1</v>
      </c>
      <c r="AH155" s="49">
        <f t="shared" si="113"/>
        <v>281.39999999999998</v>
      </c>
      <c r="AI155" s="48">
        <f t="shared" si="114"/>
        <v>56.28</v>
      </c>
      <c r="AJ155" s="47">
        <f t="shared" si="115"/>
        <v>9004.7999999999993</v>
      </c>
      <c r="AK155" s="46" t="s">
        <v>215</v>
      </c>
      <c r="AL155" s="45"/>
      <c r="AM155" s="44">
        <f t="shared" si="99"/>
        <v>2988</v>
      </c>
      <c r="AN155" s="43">
        <f t="shared" si="100"/>
        <v>3585.6</v>
      </c>
      <c r="AO155" s="42">
        <f t="shared" si="105"/>
        <v>14940</v>
      </c>
      <c r="AP155" s="41">
        <f t="shared" si="101"/>
        <v>17928</v>
      </c>
      <c r="AQ155" s="435"/>
      <c r="AR155" s="435"/>
      <c r="AS155" s="435"/>
      <c r="AT155" s="435"/>
      <c r="AU155" s="435"/>
      <c r="AV155" s="435"/>
      <c r="AW155" s="435"/>
      <c r="AX155" s="435"/>
      <c r="AY155" s="108"/>
      <c r="AZ155" s="458"/>
      <c r="BA155" s="66" t="str">
        <f t="shared" si="103"/>
        <v>219947</v>
      </c>
      <c r="BB155" s="66">
        <v>160</v>
      </c>
      <c r="BC155" s="40">
        <v>14940</v>
      </c>
      <c r="BD155" s="40">
        <f t="shared" si="102"/>
        <v>2988</v>
      </c>
      <c r="BE155" s="453"/>
      <c r="BF155" s="453"/>
    </row>
    <row r="156" spans="1:58" ht="15" customHeight="1" x14ac:dyDescent="0.25">
      <c r="A156" s="73" t="s">
        <v>1010</v>
      </c>
      <c r="B156" s="70" t="s">
        <v>199</v>
      </c>
      <c r="C156" s="71">
        <v>100</v>
      </c>
      <c r="D156" s="74">
        <v>1000</v>
      </c>
      <c r="E156" s="74">
        <v>600</v>
      </c>
      <c r="F156" s="70" t="str">
        <f t="shared" si="109"/>
        <v>1000x600x100</v>
      </c>
      <c r="G156" s="415" t="s">
        <v>214</v>
      </c>
      <c r="H156" s="420" t="s">
        <v>213</v>
      </c>
      <c r="I156" s="67" t="s">
        <v>1</v>
      </c>
      <c r="J156" s="65" t="str">
        <f>$AE156</f>
        <v>B</v>
      </c>
      <c r="K156" s="64" t="str">
        <f>$AE156</f>
        <v>B</v>
      </c>
      <c r="L156" s="64" t="str">
        <f t="shared" si="104"/>
        <v>B</v>
      </c>
      <c r="M156" s="63" t="str">
        <f>$AE156</f>
        <v>B</v>
      </c>
      <c r="N156" s="62">
        <v>3</v>
      </c>
      <c r="O156" s="55">
        <f>N156*D156*E156/1000000</f>
        <v>1.8</v>
      </c>
      <c r="P156" s="54">
        <f>O156*C156/1000</f>
        <v>0.18</v>
      </c>
      <c r="Q156" s="53">
        <f>P156*BB156</f>
        <v>20.7</v>
      </c>
      <c r="R156" s="157"/>
      <c r="S156" s="59"/>
      <c r="T156" s="156"/>
      <c r="U156" s="154"/>
      <c r="V156" s="155"/>
      <c r="W156" s="154"/>
      <c r="X156" s="154"/>
      <c r="Y156" s="153"/>
      <c r="Z156" s="57">
        <v>416</v>
      </c>
      <c r="AA156" s="56" t="s">
        <v>3</v>
      </c>
      <c r="AB156" s="55">
        <f t="shared" si="110"/>
        <v>748.80000000000007</v>
      </c>
      <c r="AC156" s="54">
        <f t="shared" si="111"/>
        <v>74.88</v>
      </c>
      <c r="AD156" s="53">
        <f t="shared" si="112"/>
        <v>8611.1999999999989</v>
      </c>
      <c r="AE156" s="394" t="s">
        <v>169</v>
      </c>
      <c r="AF156" s="51">
        <f t="shared" si="107"/>
        <v>290</v>
      </c>
      <c r="AG156" s="50" t="s">
        <v>1</v>
      </c>
      <c r="AH156" s="49">
        <f t="shared" si="113"/>
        <v>522</v>
      </c>
      <c r="AI156" s="48">
        <f t="shared" si="114"/>
        <v>52.199999999999996</v>
      </c>
      <c r="AJ156" s="47">
        <f t="shared" si="115"/>
        <v>6003</v>
      </c>
      <c r="AK156" s="46" t="s">
        <v>212</v>
      </c>
      <c r="AL156" s="45"/>
      <c r="AM156" s="44">
        <f t="shared" si="99"/>
        <v>999</v>
      </c>
      <c r="AN156" s="43">
        <f t="shared" si="100"/>
        <v>1198.8</v>
      </c>
      <c r="AO156" s="42">
        <f t="shared" si="105"/>
        <v>9990</v>
      </c>
      <c r="AP156" s="41">
        <f t="shared" si="101"/>
        <v>11988</v>
      </c>
      <c r="AQ156" s="435"/>
      <c r="AR156" s="435"/>
      <c r="AS156" s="435"/>
      <c r="AT156" s="435"/>
      <c r="AU156" s="435"/>
      <c r="AV156" s="435"/>
      <c r="AW156" s="435"/>
      <c r="AX156" s="435"/>
      <c r="AY156" s="108"/>
      <c r="AZ156" s="458"/>
      <c r="BA156" s="66" t="str">
        <f t="shared" si="103"/>
        <v>191007</v>
      </c>
      <c r="BB156" s="66">
        <v>115</v>
      </c>
      <c r="BC156" s="40">
        <v>9990</v>
      </c>
      <c r="BD156" s="40">
        <f t="shared" si="102"/>
        <v>999</v>
      </c>
      <c r="BE156" s="453"/>
      <c r="BF156" s="453"/>
    </row>
    <row r="157" spans="1:58" ht="15" customHeight="1" x14ac:dyDescent="0.25">
      <c r="A157" s="73" t="s">
        <v>1010</v>
      </c>
      <c r="B157" s="72" t="s">
        <v>199</v>
      </c>
      <c r="C157" s="74">
        <v>100</v>
      </c>
      <c r="D157" s="74">
        <v>1000</v>
      </c>
      <c r="E157" s="74">
        <v>600</v>
      </c>
      <c r="F157" s="72" t="str">
        <f t="shared" si="109"/>
        <v>1000x600x100</v>
      </c>
      <c r="G157" s="415" t="s">
        <v>909</v>
      </c>
      <c r="H157" s="420" t="s">
        <v>1189</v>
      </c>
      <c r="I157" s="67" t="s">
        <v>109</v>
      </c>
      <c r="J157" s="65"/>
      <c r="K157" s="64" t="str">
        <f t="shared" ref="K157:K185" si="116">$AE157</f>
        <v>C</v>
      </c>
      <c r="L157" s="64" t="str">
        <f t="shared" si="104"/>
        <v>C</v>
      </c>
      <c r="M157" s="63" t="str">
        <f>$AE157</f>
        <v>C</v>
      </c>
      <c r="N157" s="62">
        <v>3</v>
      </c>
      <c r="O157" s="55">
        <f>N157*D157*E157/1000000</f>
        <v>1.8</v>
      </c>
      <c r="P157" s="54">
        <f>O157*C157/1000</f>
        <v>0.18</v>
      </c>
      <c r="Q157" s="53">
        <f>P157*BB157</f>
        <v>20.7</v>
      </c>
      <c r="R157" s="57">
        <v>32</v>
      </c>
      <c r="S157" s="59">
        <v>4</v>
      </c>
      <c r="T157" s="162">
        <f>R157*N157</f>
        <v>96</v>
      </c>
      <c r="U157" s="55">
        <f>O157*R157</f>
        <v>57.6</v>
      </c>
      <c r="V157" s="54">
        <f>P157*R157</f>
        <v>5.76</v>
      </c>
      <c r="W157" s="55">
        <f>BB157*V157</f>
        <v>662.4</v>
      </c>
      <c r="X157" s="55" t="s">
        <v>164</v>
      </c>
      <c r="Y157" s="165">
        <f>R157/S157*N157*C157+140</f>
        <v>2540</v>
      </c>
      <c r="Z157" s="150">
        <f>AA157*R157</f>
        <v>416</v>
      </c>
      <c r="AA157" s="59">
        <v>13</v>
      </c>
      <c r="AB157" s="55">
        <f t="shared" si="110"/>
        <v>748.80000000000007</v>
      </c>
      <c r="AC157" s="54">
        <f t="shared" si="111"/>
        <v>74.88</v>
      </c>
      <c r="AD157" s="53">
        <f t="shared" si="112"/>
        <v>8611.1999999999989</v>
      </c>
      <c r="AE157" s="149" t="s">
        <v>134</v>
      </c>
      <c r="AF157" s="51">
        <f t="shared" si="107"/>
        <v>14</v>
      </c>
      <c r="AG157" s="160" t="s">
        <v>137</v>
      </c>
      <c r="AH157" s="49">
        <f t="shared" si="113"/>
        <v>806.4</v>
      </c>
      <c r="AI157" s="48">
        <f t="shared" si="114"/>
        <v>80.64</v>
      </c>
      <c r="AJ157" s="47">
        <f t="shared" si="115"/>
        <v>9273.6</v>
      </c>
      <c r="AK157" s="46" t="s">
        <v>212</v>
      </c>
      <c r="AL157" s="45" t="s">
        <v>908</v>
      </c>
      <c r="AM157" s="44">
        <f t="shared" si="99"/>
        <v>999</v>
      </c>
      <c r="AN157" s="43">
        <f t="shared" si="100"/>
        <v>1198.8</v>
      </c>
      <c r="AO157" s="42">
        <f t="shared" si="105"/>
        <v>9990</v>
      </c>
      <c r="AP157" s="41">
        <f t="shared" si="101"/>
        <v>11988</v>
      </c>
      <c r="AQ157" s="435"/>
      <c r="AR157" s="435"/>
      <c r="AS157" s="435"/>
      <c r="AT157" s="435"/>
      <c r="AU157" s="435"/>
      <c r="AV157" s="435"/>
      <c r="AW157" s="435"/>
      <c r="AX157" s="435"/>
      <c r="AY157" s="108"/>
      <c r="AZ157" s="458"/>
      <c r="BA157" s="66" t="str">
        <f t="shared" si="103"/>
        <v>219551</v>
      </c>
      <c r="BB157" s="66">
        <v>115</v>
      </c>
      <c r="BC157" s="40">
        <v>9990</v>
      </c>
      <c r="BD157" s="40">
        <f t="shared" si="102"/>
        <v>999</v>
      </c>
      <c r="BE157" s="453"/>
      <c r="BF157" s="453"/>
    </row>
    <row r="158" spans="1:58" ht="15" customHeight="1" x14ac:dyDescent="0.25">
      <c r="A158" s="73" t="s">
        <v>1010</v>
      </c>
      <c r="B158" s="72" t="s">
        <v>199</v>
      </c>
      <c r="C158" s="74">
        <v>100</v>
      </c>
      <c r="D158" s="71">
        <v>2000</v>
      </c>
      <c r="E158" s="71">
        <v>1200</v>
      </c>
      <c r="F158" s="70" t="str">
        <f t="shared" si="109"/>
        <v>2000x1200x100</v>
      </c>
      <c r="G158" s="417" t="s">
        <v>211</v>
      </c>
      <c r="H158" s="420" t="s">
        <v>210</v>
      </c>
      <c r="I158" s="67" t="s">
        <v>107</v>
      </c>
      <c r="J158" s="65" t="str">
        <f>$AE158</f>
        <v>C</v>
      </c>
      <c r="K158" s="64" t="str">
        <f t="shared" si="116"/>
        <v>C</v>
      </c>
      <c r="L158" s="64" t="str">
        <f t="shared" si="104"/>
        <v>C</v>
      </c>
      <c r="M158" s="63"/>
      <c r="N158" s="151"/>
      <c r="O158" s="55"/>
      <c r="P158" s="54"/>
      <c r="Q158" s="53"/>
      <c r="R158" s="61" t="s">
        <v>3</v>
      </c>
      <c r="S158" s="60">
        <v>1</v>
      </c>
      <c r="T158" s="59">
        <v>24</v>
      </c>
      <c r="U158" s="55">
        <f>T158*D158*E158/1000000</f>
        <v>57.6</v>
      </c>
      <c r="V158" s="54">
        <f>U158*C158/1000</f>
        <v>5.76</v>
      </c>
      <c r="W158" s="55">
        <f>BB158*V158</f>
        <v>662.4</v>
      </c>
      <c r="X158" s="55" t="s">
        <v>164</v>
      </c>
      <c r="Y158" s="58">
        <f>T158/S158*C158+140</f>
        <v>2540</v>
      </c>
      <c r="Z158" s="150" t="s">
        <v>3</v>
      </c>
      <c r="AA158" s="59">
        <v>13</v>
      </c>
      <c r="AB158" s="55">
        <f t="shared" si="110"/>
        <v>748.80000000000007</v>
      </c>
      <c r="AC158" s="54">
        <f t="shared" si="111"/>
        <v>74.88</v>
      </c>
      <c r="AD158" s="53">
        <f t="shared" si="112"/>
        <v>8611.1999999999989</v>
      </c>
      <c r="AE158" s="149" t="s">
        <v>134</v>
      </c>
      <c r="AF158" s="51">
        <f t="shared" si="107"/>
        <v>14</v>
      </c>
      <c r="AG158" s="160" t="s">
        <v>137</v>
      </c>
      <c r="AH158" s="49">
        <f t="shared" si="113"/>
        <v>806.4</v>
      </c>
      <c r="AI158" s="48">
        <f t="shared" si="114"/>
        <v>80.64</v>
      </c>
      <c r="AJ158" s="47">
        <f t="shared" si="115"/>
        <v>9273.6</v>
      </c>
      <c r="AK158" s="46"/>
      <c r="AL158" s="45" t="s">
        <v>209</v>
      </c>
      <c r="AM158" s="44">
        <f t="shared" si="99"/>
        <v>999</v>
      </c>
      <c r="AN158" s="43">
        <f t="shared" si="100"/>
        <v>1198.8</v>
      </c>
      <c r="AO158" s="42">
        <f t="shared" si="105"/>
        <v>9990</v>
      </c>
      <c r="AP158" s="41">
        <f t="shared" si="101"/>
        <v>11988</v>
      </c>
      <c r="AQ158" s="435"/>
      <c r="AR158" s="435"/>
      <c r="AS158" s="435"/>
      <c r="AT158" s="435"/>
      <c r="AU158" s="435"/>
      <c r="AV158" s="435"/>
      <c r="AW158" s="435"/>
      <c r="AX158" s="435"/>
      <c r="AY158" s="108"/>
      <c r="AZ158" s="458"/>
      <c r="BA158" s="66" t="str">
        <f t="shared" si="103"/>
        <v>270820</v>
      </c>
      <c r="BB158" s="66">
        <v>115</v>
      </c>
      <c r="BC158" s="40">
        <v>9990</v>
      </c>
      <c r="BD158" s="40">
        <f t="shared" si="102"/>
        <v>999</v>
      </c>
      <c r="BE158" s="453"/>
      <c r="BF158" s="453"/>
    </row>
    <row r="159" spans="1:58" ht="15" customHeight="1" x14ac:dyDescent="0.25">
      <c r="A159" s="73" t="s">
        <v>1010</v>
      </c>
      <c r="B159" s="72" t="s">
        <v>199</v>
      </c>
      <c r="C159" s="71">
        <v>120</v>
      </c>
      <c r="D159" s="71">
        <v>1000</v>
      </c>
      <c r="E159" s="71">
        <v>600</v>
      </c>
      <c r="F159" s="70" t="str">
        <f t="shared" si="109"/>
        <v>1000x600x120</v>
      </c>
      <c r="G159" s="415" t="s">
        <v>208</v>
      </c>
      <c r="H159" s="420" t="s">
        <v>207</v>
      </c>
      <c r="I159" s="67" t="s">
        <v>1</v>
      </c>
      <c r="J159" s="65" t="str">
        <f>$AE159</f>
        <v>C</v>
      </c>
      <c r="K159" s="64" t="str">
        <f t="shared" si="116"/>
        <v>C</v>
      </c>
      <c r="L159" s="64" t="str">
        <f t="shared" si="104"/>
        <v>C</v>
      </c>
      <c r="M159" s="63" t="str">
        <f>$AE159</f>
        <v>C</v>
      </c>
      <c r="N159" s="62">
        <v>2</v>
      </c>
      <c r="O159" s="55">
        <f>N159*D159*E159/1000000</f>
        <v>1.2</v>
      </c>
      <c r="P159" s="54">
        <f>O159*C159/1000</f>
        <v>0.14399999999999999</v>
      </c>
      <c r="Q159" s="53">
        <f>P159*BB159</f>
        <v>16.559999999999999</v>
      </c>
      <c r="R159" s="157"/>
      <c r="S159" s="59"/>
      <c r="T159" s="156"/>
      <c r="U159" s="154"/>
      <c r="V159" s="155"/>
      <c r="W159" s="154"/>
      <c r="X159" s="154"/>
      <c r="Y159" s="153"/>
      <c r="Z159" s="57">
        <v>572</v>
      </c>
      <c r="AA159" s="56" t="s">
        <v>3</v>
      </c>
      <c r="AB159" s="55">
        <f t="shared" si="110"/>
        <v>686.4</v>
      </c>
      <c r="AC159" s="54">
        <f t="shared" si="111"/>
        <v>82.367999999999995</v>
      </c>
      <c r="AD159" s="53">
        <f t="shared" si="112"/>
        <v>9472.32</v>
      </c>
      <c r="AE159" s="149" t="s">
        <v>134</v>
      </c>
      <c r="AF159" s="51">
        <f t="shared" si="107"/>
        <v>544</v>
      </c>
      <c r="AG159" s="50" t="s">
        <v>1</v>
      </c>
      <c r="AH159" s="49">
        <f t="shared" si="113"/>
        <v>652.79999999999995</v>
      </c>
      <c r="AI159" s="48">
        <f t="shared" si="114"/>
        <v>78.335999999999999</v>
      </c>
      <c r="AJ159" s="47">
        <f t="shared" si="115"/>
        <v>9008.64</v>
      </c>
      <c r="AK159" s="46" t="s">
        <v>206</v>
      </c>
      <c r="AL159" s="45"/>
      <c r="AM159" s="44">
        <f t="shared" si="99"/>
        <v>1198.8</v>
      </c>
      <c r="AN159" s="43">
        <f t="shared" si="100"/>
        <v>1438.56</v>
      </c>
      <c r="AO159" s="42">
        <f t="shared" si="105"/>
        <v>9990</v>
      </c>
      <c r="AP159" s="41">
        <f t="shared" si="101"/>
        <v>11988</v>
      </c>
      <c r="AQ159" s="435"/>
      <c r="AR159" s="435"/>
      <c r="AS159" s="435"/>
      <c r="AT159" s="435"/>
      <c r="AU159" s="435"/>
      <c r="AV159" s="435"/>
      <c r="AW159" s="435"/>
      <c r="AX159" s="435"/>
      <c r="AY159" s="108"/>
      <c r="AZ159" s="458"/>
      <c r="BA159" s="66" t="str">
        <f t="shared" si="103"/>
        <v>191096</v>
      </c>
      <c r="BB159" s="66">
        <v>115</v>
      </c>
      <c r="BC159" s="40">
        <v>9990</v>
      </c>
      <c r="BD159" s="40">
        <f t="shared" si="102"/>
        <v>1198.8</v>
      </c>
      <c r="BE159" s="453"/>
      <c r="BF159" s="453"/>
    </row>
    <row r="160" spans="1:58" ht="15" customHeight="1" x14ac:dyDescent="0.25">
      <c r="A160" s="73" t="s">
        <v>1010</v>
      </c>
      <c r="B160" s="72" t="s">
        <v>199</v>
      </c>
      <c r="C160" s="71">
        <v>150</v>
      </c>
      <c r="D160" s="71">
        <v>1000</v>
      </c>
      <c r="E160" s="71">
        <v>600</v>
      </c>
      <c r="F160" s="70" t="str">
        <f t="shared" si="109"/>
        <v>1000x600x150</v>
      </c>
      <c r="G160" s="415" t="s">
        <v>205</v>
      </c>
      <c r="H160" s="420" t="s">
        <v>204</v>
      </c>
      <c r="I160" s="67" t="s">
        <v>1</v>
      </c>
      <c r="J160" s="65" t="str">
        <f>$AE160</f>
        <v>B</v>
      </c>
      <c r="K160" s="64" t="str">
        <f t="shared" si="116"/>
        <v>B</v>
      </c>
      <c r="L160" s="64" t="str">
        <f t="shared" si="104"/>
        <v>B</v>
      </c>
      <c r="M160" s="63" t="str">
        <f>$AE160</f>
        <v>B</v>
      </c>
      <c r="N160" s="62">
        <v>2</v>
      </c>
      <c r="O160" s="55">
        <f>N160*D160*E160/1000000</f>
        <v>1.2</v>
      </c>
      <c r="P160" s="54">
        <f>O160*C160/1000</f>
        <v>0.18</v>
      </c>
      <c r="Q160" s="53">
        <f>P160*BB160</f>
        <v>20.7</v>
      </c>
      <c r="R160" s="157"/>
      <c r="S160" s="59"/>
      <c r="T160" s="156"/>
      <c r="U160" s="154"/>
      <c r="V160" s="155"/>
      <c r="W160" s="154"/>
      <c r="X160" s="154"/>
      <c r="Y160" s="153"/>
      <c r="Z160" s="57">
        <v>416</v>
      </c>
      <c r="AA160" s="56" t="s">
        <v>3</v>
      </c>
      <c r="AB160" s="55">
        <f t="shared" si="110"/>
        <v>499.2</v>
      </c>
      <c r="AC160" s="54">
        <f t="shared" si="111"/>
        <v>74.88</v>
      </c>
      <c r="AD160" s="53">
        <f t="shared" si="112"/>
        <v>8611.1999999999989</v>
      </c>
      <c r="AE160" s="394" t="s">
        <v>169</v>
      </c>
      <c r="AF160" s="51">
        <f t="shared" si="107"/>
        <v>290</v>
      </c>
      <c r="AG160" s="50" t="s">
        <v>1</v>
      </c>
      <c r="AH160" s="49">
        <f t="shared" si="113"/>
        <v>348</v>
      </c>
      <c r="AI160" s="48">
        <f t="shared" si="114"/>
        <v>52.199999999999996</v>
      </c>
      <c r="AJ160" s="47">
        <f t="shared" si="115"/>
        <v>6003</v>
      </c>
      <c r="AK160" s="46" t="s">
        <v>203</v>
      </c>
      <c r="AL160" s="45"/>
      <c r="AM160" s="44">
        <f t="shared" si="99"/>
        <v>1498.5</v>
      </c>
      <c r="AN160" s="43">
        <f t="shared" si="100"/>
        <v>1798.2</v>
      </c>
      <c r="AO160" s="42">
        <f t="shared" si="105"/>
        <v>9990</v>
      </c>
      <c r="AP160" s="41">
        <f t="shared" si="101"/>
        <v>11988</v>
      </c>
      <c r="AQ160" s="435"/>
      <c r="AR160" s="435"/>
      <c r="AS160" s="435"/>
      <c r="AT160" s="435"/>
      <c r="AU160" s="435"/>
      <c r="AV160" s="435"/>
      <c r="AW160" s="435"/>
      <c r="AX160" s="435"/>
      <c r="AY160" s="108"/>
      <c r="AZ160" s="458"/>
      <c r="BA160" s="66" t="str">
        <f t="shared" si="103"/>
        <v>191117</v>
      </c>
      <c r="BB160" s="66">
        <v>115</v>
      </c>
      <c r="BC160" s="40">
        <v>9990</v>
      </c>
      <c r="BD160" s="40">
        <f t="shared" si="102"/>
        <v>1498.5</v>
      </c>
      <c r="BE160" s="453"/>
      <c r="BF160" s="453"/>
    </row>
    <row r="161" spans="1:58" ht="15" customHeight="1" x14ac:dyDescent="0.25">
      <c r="A161" s="73" t="s">
        <v>1010</v>
      </c>
      <c r="B161" s="72" t="s">
        <v>199</v>
      </c>
      <c r="C161" s="71">
        <v>160</v>
      </c>
      <c r="D161" s="71">
        <v>1000</v>
      </c>
      <c r="E161" s="71">
        <v>600</v>
      </c>
      <c r="F161" s="70" t="str">
        <f t="shared" si="109"/>
        <v>1000x600x160</v>
      </c>
      <c r="G161" s="415" t="s">
        <v>202</v>
      </c>
      <c r="H161" s="420" t="s">
        <v>201</v>
      </c>
      <c r="I161" s="67" t="s">
        <v>1</v>
      </c>
      <c r="J161" s="65" t="str">
        <f>$AE161</f>
        <v>C</v>
      </c>
      <c r="K161" s="64" t="str">
        <f t="shared" si="116"/>
        <v>C</v>
      </c>
      <c r="L161" s="64" t="str">
        <f t="shared" si="104"/>
        <v>C</v>
      </c>
      <c r="M161" s="63" t="str">
        <f>$AE161</f>
        <v>C</v>
      </c>
      <c r="N161" s="62">
        <v>2</v>
      </c>
      <c r="O161" s="55">
        <f>N161*D161*E161/1000000</f>
        <v>1.2</v>
      </c>
      <c r="P161" s="54">
        <f>O161*C161/1000</f>
        <v>0.192</v>
      </c>
      <c r="Q161" s="53">
        <f>P161*BB161</f>
        <v>22.080000000000002</v>
      </c>
      <c r="R161" s="157"/>
      <c r="S161" s="59"/>
      <c r="T161" s="156"/>
      <c r="U161" s="154"/>
      <c r="V161" s="155"/>
      <c r="W161" s="154"/>
      <c r="X161" s="154"/>
      <c r="Y161" s="153"/>
      <c r="Z161" s="57">
        <v>416</v>
      </c>
      <c r="AA161" s="56" t="s">
        <v>3</v>
      </c>
      <c r="AB161" s="55">
        <f t="shared" si="110"/>
        <v>499.2</v>
      </c>
      <c r="AC161" s="54">
        <f t="shared" si="111"/>
        <v>79.872</v>
      </c>
      <c r="AD161" s="53">
        <f t="shared" si="112"/>
        <v>9185.2800000000007</v>
      </c>
      <c r="AE161" s="149" t="s">
        <v>134</v>
      </c>
      <c r="AF161" s="51">
        <f t="shared" si="107"/>
        <v>408</v>
      </c>
      <c r="AG161" s="50" t="s">
        <v>1</v>
      </c>
      <c r="AH161" s="49">
        <f t="shared" si="113"/>
        <v>489.59999999999997</v>
      </c>
      <c r="AI161" s="48">
        <f t="shared" si="114"/>
        <v>78.335999999999999</v>
      </c>
      <c r="AJ161" s="47">
        <f t="shared" si="115"/>
        <v>9008.6400000000012</v>
      </c>
      <c r="AK161" s="46" t="s">
        <v>200</v>
      </c>
      <c r="AL161" s="45"/>
      <c r="AM161" s="44">
        <f t="shared" si="99"/>
        <v>1598.4</v>
      </c>
      <c r="AN161" s="43">
        <f t="shared" si="100"/>
        <v>1918.08</v>
      </c>
      <c r="AO161" s="42">
        <f t="shared" si="105"/>
        <v>9990</v>
      </c>
      <c r="AP161" s="41">
        <f t="shared" si="101"/>
        <v>11988</v>
      </c>
      <c r="AQ161" s="435"/>
      <c r="AR161" s="435"/>
      <c r="AS161" s="435"/>
      <c r="AT161" s="435"/>
      <c r="AU161" s="435"/>
      <c r="AV161" s="435"/>
      <c r="AW161" s="435"/>
      <c r="AX161" s="435"/>
      <c r="AY161" s="108"/>
      <c r="AZ161" s="458"/>
      <c r="BA161" s="66" t="str">
        <f t="shared" si="103"/>
        <v>191145</v>
      </c>
      <c r="BB161" s="66">
        <v>115</v>
      </c>
      <c r="BC161" s="40">
        <v>9990</v>
      </c>
      <c r="BD161" s="40">
        <f t="shared" si="102"/>
        <v>1598.4</v>
      </c>
      <c r="BE161" s="453"/>
      <c r="BF161" s="453"/>
    </row>
    <row r="162" spans="1:58" ht="15" customHeight="1" x14ac:dyDescent="0.25">
      <c r="A162" s="73" t="s">
        <v>1010</v>
      </c>
      <c r="B162" s="70" t="s">
        <v>163</v>
      </c>
      <c r="C162" s="71">
        <v>50</v>
      </c>
      <c r="D162" s="71">
        <v>1000</v>
      </c>
      <c r="E162" s="71">
        <v>600</v>
      </c>
      <c r="F162" s="70" t="str">
        <f t="shared" si="109"/>
        <v>1000x600x50</v>
      </c>
      <c r="G162" s="415" t="s">
        <v>198</v>
      </c>
      <c r="H162" s="420" t="s">
        <v>197</v>
      </c>
      <c r="I162" s="67" t="s">
        <v>1</v>
      </c>
      <c r="J162" s="65" t="str">
        <f>$AE162</f>
        <v>A</v>
      </c>
      <c r="K162" s="64" t="str">
        <f t="shared" si="116"/>
        <v>A</v>
      </c>
      <c r="L162" s="64" t="str">
        <f t="shared" si="104"/>
        <v>A</v>
      </c>
      <c r="M162" s="63" t="str">
        <f>$AE162</f>
        <v>A</v>
      </c>
      <c r="N162" s="62">
        <v>6</v>
      </c>
      <c r="O162" s="55">
        <f>N162*D162*E162/1000000</f>
        <v>3.6</v>
      </c>
      <c r="P162" s="54">
        <f>O162*C162/1000</f>
        <v>0.18</v>
      </c>
      <c r="Q162" s="53">
        <f>P162*BB162</f>
        <v>18</v>
      </c>
      <c r="R162" s="157"/>
      <c r="S162" s="59"/>
      <c r="T162" s="156"/>
      <c r="U162" s="154"/>
      <c r="V162" s="155"/>
      <c r="W162" s="154"/>
      <c r="X162" s="154"/>
      <c r="Y162" s="153"/>
      <c r="Z162" s="57">
        <v>416</v>
      </c>
      <c r="AA162" s="56" t="s">
        <v>3</v>
      </c>
      <c r="AB162" s="55">
        <f t="shared" si="110"/>
        <v>1497.6000000000001</v>
      </c>
      <c r="AC162" s="54">
        <f t="shared" si="111"/>
        <v>74.88</v>
      </c>
      <c r="AD162" s="53">
        <f t="shared" si="112"/>
        <v>7488</v>
      </c>
      <c r="AE162" s="52" t="s">
        <v>2</v>
      </c>
      <c r="AF162" s="51">
        <f t="shared" si="107"/>
        <v>1</v>
      </c>
      <c r="AG162" s="50" t="s">
        <v>1</v>
      </c>
      <c r="AH162" s="49">
        <f t="shared" si="113"/>
        <v>3.6</v>
      </c>
      <c r="AI162" s="48">
        <f t="shared" si="114"/>
        <v>0.18</v>
      </c>
      <c r="AJ162" s="47">
        <f t="shared" si="115"/>
        <v>18</v>
      </c>
      <c r="AK162" s="46" t="s">
        <v>196</v>
      </c>
      <c r="AL162" s="45"/>
      <c r="AM162" s="44">
        <f t="shared" si="99"/>
        <v>434.5</v>
      </c>
      <c r="AN162" s="43">
        <f t="shared" si="100"/>
        <v>521.4</v>
      </c>
      <c r="AO162" s="42">
        <f t="shared" si="105"/>
        <v>8690</v>
      </c>
      <c r="AP162" s="41">
        <f t="shared" si="101"/>
        <v>10428</v>
      </c>
      <c r="AQ162" s="435"/>
      <c r="AR162" s="435"/>
      <c r="AS162" s="435"/>
      <c r="AT162" s="435"/>
      <c r="AU162" s="435"/>
      <c r="AV162" s="435"/>
      <c r="AW162" s="435"/>
      <c r="AX162" s="435"/>
      <c r="AY162" s="108"/>
      <c r="AZ162" s="458"/>
      <c r="BA162" s="66" t="str">
        <f t="shared" si="103"/>
        <v>191277</v>
      </c>
      <c r="BB162" s="66">
        <v>100</v>
      </c>
      <c r="BC162" s="40">
        <v>8690</v>
      </c>
      <c r="BD162" s="40">
        <f t="shared" ref="BD162:BD187" si="117">AM162</f>
        <v>434.5</v>
      </c>
      <c r="BE162" s="453"/>
      <c r="BF162" s="453"/>
    </row>
    <row r="163" spans="1:58" ht="15" customHeight="1" x14ac:dyDescent="0.25">
      <c r="A163" s="73" t="s">
        <v>1010</v>
      </c>
      <c r="B163" s="72" t="s">
        <v>163</v>
      </c>
      <c r="C163" s="74">
        <v>50</v>
      </c>
      <c r="D163" s="74">
        <v>1000</v>
      </c>
      <c r="E163" s="74">
        <v>600</v>
      </c>
      <c r="F163" s="72" t="str">
        <f t="shared" si="109"/>
        <v>1000x600x50</v>
      </c>
      <c r="G163" s="415" t="s">
        <v>911</v>
      </c>
      <c r="H163" s="420" t="s">
        <v>1190</v>
      </c>
      <c r="I163" s="67" t="s">
        <v>109</v>
      </c>
      <c r="J163" s="65"/>
      <c r="K163" s="64" t="str">
        <f t="shared" si="116"/>
        <v>B</v>
      </c>
      <c r="L163" s="64" t="str">
        <f t="shared" si="104"/>
        <v>B</v>
      </c>
      <c r="M163" s="63" t="str">
        <f>$AE163</f>
        <v>B</v>
      </c>
      <c r="N163" s="62">
        <v>6</v>
      </c>
      <c r="O163" s="55">
        <f>N163*D163*E163/1000000</f>
        <v>3.6</v>
      </c>
      <c r="P163" s="54">
        <f>O163*C163/1000</f>
        <v>0.18</v>
      </c>
      <c r="Q163" s="53">
        <f>P163*BB163</f>
        <v>18</v>
      </c>
      <c r="R163" s="57">
        <v>32</v>
      </c>
      <c r="S163" s="59">
        <v>4</v>
      </c>
      <c r="T163" s="162">
        <f>R163*N163</f>
        <v>192</v>
      </c>
      <c r="U163" s="55">
        <f>O163*R163</f>
        <v>115.2</v>
      </c>
      <c r="V163" s="54">
        <f>P163*R163</f>
        <v>5.76</v>
      </c>
      <c r="W163" s="55">
        <f>BB163*V163</f>
        <v>576</v>
      </c>
      <c r="X163" s="55" t="s">
        <v>164</v>
      </c>
      <c r="Y163" s="165">
        <f>R163/S163*N163*C163+140</f>
        <v>2540</v>
      </c>
      <c r="Z163" s="150">
        <f>AA163*R163</f>
        <v>416</v>
      </c>
      <c r="AA163" s="59">
        <v>13</v>
      </c>
      <c r="AB163" s="55">
        <f t="shared" si="110"/>
        <v>1497.6000000000001</v>
      </c>
      <c r="AC163" s="54">
        <f t="shared" si="111"/>
        <v>74.88</v>
      </c>
      <c r="AD163" s="53">
        <f t="shared" si="112"/>
        <v>7488</v>
      </c>
      <c r="AE163" s="394" t="s">
        <v>169</v>
      </c>
      <c r="AF163" s="51">
        <f t="shared" si="107"/>
        <v>11</v>
      </c>
      <c r="AG163" s="160" t="s">
        <v>137</v>
      </c>
      <c r="AH163" s="49">
        <f t="shared" si="113"/>
        <v>1267.2</v>
      </c>
      <c r="AI163" s="48">
        <f t="shared" si="114"/>
        <v>63.36</v>
      </c>
      <c r="AJ163" s="47">
        <f t="shared" si="115"/>
        <v>6336</v>
      </c>
      <c r="AK163" s="46" t="s">
        <v>196</v>
      </c>
      <c r="AL163" s="45" t="s">
        <v>910</v>
      </c>
      <c r="AM163" s="44">
        <f t="shared" ref="AM163:AM187" si="118">ROUND(AO163*C163/1000,2)</f>
        <v>434.5</v>
      </c>
      <c r="AN163" s="43">
        <f t="shared" ref="AN163:AN187" si="119">ROUND(AM163*1.2,2)</f>
        <v>521.4</v>
      </c>
      <c r="AO163" s="42">
        <f t="shared" si="105"/>
        <v>8690</v>
      </c>
      <c r="AP163" s="41">
        <f t="shared" ref="AP163:AP187" si="120">ROUND(AO163*1.2,2)</f>
        <v>10428</v>
      </c>
      <c r="AQ163" s="435"/>
      <c r="AR163" s="435"/>
      <c r="AS163" s="435"/>
      <c r="AT163" s="435"/>
      <c r="AU163" s="435"/>
      <c r="AV163" s="435"/>
      <c r="AW163" s="435"/>
      <c r="AX163" s="435"/>
      <c r="AY163" s="108"/>
      <c r="AZ163" s="458"/>
      <c r="BA163" s="66" t="str">
        <f t="shared" ref="BA163:BA187" si="121">TEXT(G163,0)</f>
        <v>231611</v>
      </c>
      <c r="BB163" s="66">
        <v>100</v>
      </c>
      <c r="BC163" s="40">
        <v>8690</v>
      </c>
      <c r="BD163" s="40">
        <f t="shared" si="117"/>
        <v>434.5</v>
      </c>
      <c r="BE163" s="453"/>
      <c r="BF163" s="453"/>
    </row>
    <row r="164" spans="1:58" ht="15" customHeight="1" x14ac:dyDescent="0.25">
      <c r="A164" s="73" t="s">
        <v>1010</v>
      </c>
      <c r="B164" s="72" t="s">
        <v>163</v>
      </c>
      <c r="C164" s="74">
        <v>50</v>
      </c>
      <c r="D164" s="71">
        <v>2000</v>
      </c>
      <c r="E164" s="71">
        <v>1200</v>
      </c>
      <c r="F164" s="70" t="str">
        <f t="shared" si="109"/>
        <v>2000x1200x50</v>
      </c>
      <c r="G164" s="417" t="s">
        <v>900</v>
      </c>
      <c r="H164" s="420" t="s">
        <v>979</v>
      </c>
      <c r="I164" s="67" t="s">
        <v>107</v>
      </c>
      <c r="J164" s="65" t="str">
        <f>$AE164</f>
        <v>C</v>
      </c>
      <c r="K164" s="64" t="str">
        <f t="shared" si="116"/>
        <v>C</v>
      </c>
      <c r="L164" s="64" t="str">
        <f t="shared" si="104"/>
        <v>C</v>
      </c>
      <c r="M164" s="63"/>
      <c r="N164" s="151"/>
      <c r="O164" s="55"/>
      <c r="P164" s="54"/>
      <c r="Q164" s="53"/>
      <c r="R164" s="61" t="s">
        <v>3</v>
      </c>
      <c r="S164" s="60">
        <v>1</v>
      </c>
      <c r="T164" s="59">
        <v>48</v>
      </c>
      <c r="U164" s="55">
        <f>T164*D164*E164/1000000</f>
        <v>115.2</v>
      </c>
      <c r="V164" s="54">
        <f>U164*C164/1000</f>
        <v>5.76</v>
      </c>
      <c r="W164" s="55">
        <f>BB164*V164</f>
        <v>576</v>
      </c>
      <c r="X164" s="55" t="s">
        <v>164</v>
      </c>
      <c r="Y164" s="58">
        <f>T164/S164*C164+140</f>
        <v>2540</v>
      </c>
      <c r="Z164" s="150" t="s">
        <v>3</v>
      </c>
      <c r="AA164" s="59">
        <v>13</v>
      </c>
      <c r="AB164" s="55">
        <f t="shared" si="110"/>
        <v>1497.6000000000001</v>
      </c>
      <c r="AC164" s="54">
        <f t="shared" si="111"/>
        <v>74.88</v>
      </c>
      <c r="AD164" s="53">
        <f t="shared" si="112"/>
        <v>7488</v>
      </c>
      <c r="AE164" s="149" t="s">
        <v>134</v>
      </c>
      <c r="AF164" s="51">
        <f t="shared" si="107"/>
        <v>16</v>
      </c>
      <c r="AG164" s="160" t="s">
        <v>137</v>
      </c>
      <c r="AH164" s="49">
        <f t="shared" si="113"/>
        <v>1843.2</v>
      </c>
      <c r="AI164" s="48">
        <f t="shared" si="114"/>
        <v>92.16</v>
      </c>
      <c r="AJ164" s="47">
        <f t="shared" si="115"/>
        <v>9216</v>
      </c>
      <c r="AK164" s="46"/>
      <c r="AL164" s="45" t="s">
        <v>901</v>
      </c>
      <c r="AM164" s="44">
        <f t="shared" si="118"/>
        <v>434.5</v>
      </c>
      <c r="AN164" s="43">
        <f t="shared" si="119"/>
        <v>521.4</v>
      </c>
      <c r="AO164" s="42">
        <f t="shared" si="105"/>
        <v>8690</v>
      </c>
      <c r="AP164" s="41">
        <f t="shared" si="120"/>
        <v>10428</v>
      </c>
      <c r="AQ164" s="435"/>
      <c r="AR164" s="435"/>
      <c r="AS164" s="435"/>
      <c r="AT164" s="435"/>
      <c r="AU164" s="435"/>
      <c r="AV164" s="435"/>
      <c r="AW164" s="435"/>
      <c r="AX164" s="435"/>
      <c r="AY164" s="108"/>
      <c r="AZ164" s="458"/>
      <c r="BA164" s="66" t="str">
        <f t="shared" si="121"/>
        <v>273741</v>
      </c>
      <c r="BB164" s="66">
        <v>100</v>
      </c>
      <c r="BC164" s="40">
        <v>8690</v>
      </c>
      <c r="BD164" s="40">
        <f t="shared" si="117"/>
        <v>434.5</v>
      </c>
      <c r="BE164" s="453"/>
      <c r="BF164" s="453"/>
    </row>
    <row r="165" spans="1:58" ht="15" customHeight="1" x14ac:dyDescent="0.25">
      <c r="A165" s="73" t="s">
        <v>1010</v>
      </c>
      <c r="B165" s="72" t="s">
        <v>163</v>
      </c>
      <c r="C165" s="71">
        <v>80</v>
      </c>
      <c r="D165" s="71">
        <v>1000</v>
      </c>
      <c r="E165" s="71">
        <v>600</v>
      </c>
      <c r="F165" s="70" t="str">
        <f t="shared" si="109"/>
        <v>1000x600x80</v>
      </c>
      <c r="G165" s="415" t="s">
        <v>195</v>
      </c>
      <c r="H165" s="420" t="s">
        <v>194</v>
      </c>
      <c r="I165" s="67" t="s">
        <v>1</v>
      </c>
      <c r="J165" s="65" t="str">
        <f>$AE165</f>
        <v>C</v>
      </c>
      <c r="K165" s="64" t="str">
        <f t="shared" si="116"/>
        <v>C</v>
      </c>
      <c r="L165" s="64" t="str">
        <f t="shared" ref="L165:L187" si="122">$AE165</f>
        <v>C</v>
      </c>
      <c r="M165" s="63" t="str">
        <f>$AE165</f>
        <v>C</v>
      </c>
      <c r="N165" s="62">
        <v>4</v>
      </c>
      <c r="O165" s="55">
        <f>N165*D165*E165/1000000</f>
        <v>2.4</v>
      </c>
      <c r="P165" s="54">
        <f>O165*C165/1000</f>
        <v>0.192</v>
      </c>
      <c r="Q165" s="53">
        <f>P165*BB165</f>
        <v>19.2</v>
      </c>
      <c r="R165" s="157"/>
      <c r="S165" s="59"/>
      <c r="T165" s="156"/>
      <c r="U165" s="154"/>
      <c r="V165" s="155"/>
      <c r="W165" s="154"/>
      <c r="X165" s="154"/>
      <c r="Y165" s="153"/>
      <c r="Z165" s="57">
        <v>416</v>
      </c>
      <c r="AA165" s="56" t="s">
        <v>3</v>
      </c>
      <c r="AB165" s="55">
        <f t="shared" si="110"/>
        <v>998.4</v>
      </c>
      <c r="AC165" s="54">
        <f t="shared" si="111"/>
        <v>79.872</v>
      </c>
      <c r="AD165" s="53">
        <f t="shared" si="112"/>
        <v>7987.2</v>
      </c>
      <c r="AE165" s="149" t="s">
        <v>134</v>
      </c>
      <c r="AF165" s="51">
        <f t="shared" si="107"/>
        <v>469</v>
      </c>
      <c r="AG165" s="50" t="s">
        <v>1</v>
      </c>
      <c r="AH165" s="49">
        <f t="shared" si="113"/>
        <v>1125.5999999999999</v>
      </c>
      <c r="AI165" s="48">
        <f t="shared" si="114"/>
        <v>90.048000000000002</v>
      </c>
      <c r="AJ165" s="47">
        <f t="shared" si="115"/>
        <v>9004.7999999999993</v>
      </c>
      <c r="AK165" s="46" t="s">
        <v>193</v>
      </c>
      <c r="AL165" s="45"/>
      <c r="AM165" s="44">
        <f t="shared" si="118"/>
        <v>695.2</v>
      </c>
      <c r="AN165" s="43">
        <f t="shared" si="119"/>
        <v>834.24</v>
      </c>
      <c r="AO165" s="42">
        <f t="shared" ref="AO165:AO186" si="123">ROUND(BC165*(1-$AP$12),2)</f>
        <v>8690</v>
      </c>
      <c r="AP165" s="41">
        <f t="shared" si="120"/>
        <v>10428</v>
      </c>
      <c r="AQ165" s="435"/>
      <c r="AR165" s="435"/>
      <c r="AS165" s="435"/>
      <c r="AT165" s="435"/>
      <c r="AU165" s="435"/>
      <c r="AV165" s="435"/>
      <c r="AW165" s="435"/>
      <c r="AX165" s="435"/>
      <c r="AY165" s="108"/>
      <c r="AZ165" s="458"/>
      <c r="BA165" s="66" t="str">
        <f t="shared" si="121"/>
        <v>191280</v>
      </c>
      <c r="BB165" s="66">
        <v>100</v>
      </c>
      <c r="BC165" s="40">
        <v>8690</v>
      </c>
      <c r="BD165" s="40">
        <f t="shared" si="117"/>
        <v>695.2</v>
      </c>
      <c r="BE165" s="453"/>
      <c r="BF165" s="453"/>
    </row>
    <row r="166" spans="1:58" ht="15" customHeight="1" x14ac:dyDescent="0.25">
      <c r="A166" s="73" t="s">
        <v>1010</v>
      </c>
      <c r="B166" s="72" t="s">
        <v>163</v>
      </c>
      <c r="C166" s="74">
        <v>80</v>
      </c>
      <c r="D166" s="74">
        <v>1000</v>
      </c>
      <c r="E166" s="74">
        <v>600</v>
      </c>
      <c r="F166" s="72" t="str">
        <f t="shared" si="109"/>
        <v>1000x600x80</v>
      </c>
      <c r="G166" s="415" t="s">
        <v>960</v>
      </c>
      <c r="H166" s="420" t="s">
        <v>1191</v>
      </c>
      <c r="I166" s="67" t="s">
        <v>109</v>
      </c>
      <c r="J166" s="65"/>
      <c r="K166" s="64" t="str">
        <f t="shared" si="116"/>
        <v>C</v>
      </c>
      <c r="L166" s="64" t="str">
        <f t="shared" si="122"/>
        <v>C</v>
      </c>
      <c r="M166" s="63" t="str">
        <f>$AE166</f>
        <v>C</v>
      </c>
      <c r="N166" s="62">
        <v>4</v>
      </c>
      <c r="O166" s="55">
        <f>N166*D166*E166/1000000</f>
        <v>2.4</v>
      </c>
      <c r="P166" s="54">
        <f>O166*C166/1000</f>
        <v>0.192</v>
      </c>
      <c r="Q166" s="53">
        <f>P166*BB166</f>
        <v>19.2</v>
      </c>
      <c r="R166" s="57">
        <v>28</v>
      </c>
      <c r="S166" s="59">
        <v>4</v>
      </c>
      <c r="T166" s="162">
        <f>R166*N166</f>
        <v>112</v>
      </c>
      <c r="U166" s="55">
        <f>O166*R166</f>
        <v>67.2</v>
      </c>
      <c r="V166" s="54">
        <f>P166*R166</f>
        <v>5.3760000000000003</v>
      </c>
      <c r="W166" s="55">
        <f>BB166*V166</f>
        <v>537.6</v>
      </c>
      <c r="X166" s="55" t="s">
        <v>164</v>
      </c>
      <c r="Y166" s="165">
        <f>R166/S166*N166*C166+140</f>
        <v>2380</v>
      </c>
      <c r="Z166" s="150">
        <f>AA166*R166</f>
        <v>364</v>
      </c>
      <c r="AA166" s="59">
        <v>13</v>
      </c>
      <c r="AB166" s="55">
        <f t="shared" si="110"/>
        <v>873.6</v>
      </c>
      <c r="AC166" s="54">
        <f t="shared" si="111"/>
        <v>69.888000000000005</v>
      </c>
      <c r="AD166" s="53">
        <f t="shared" si="112"/>
        <v>6988.8</v>
      </c>
      <c r="AE166" s="149" t="s">
        <v>134</v>
      </c>
      <c r="AF166" s="51">
        <f t="shared" si="107"/>
        <v>17</v>
      </c>
      <c r="AG166" s="160" t="s">
        <v>137</v>
      </c>
      <c r="AH166" s="49">
        <f t="shared" si="113"/>
        <v>1142.4000000000001</v>
      </c>
      <c r="AI166" s="48">
        <f t="shared" si="114"/>
        <v>91.39200000000001</v>
      </c>
      <c r="AJ166" s="47">
        <f t="shared" si="115"/>
        <v>9139.2000000000007</v>
      </c>
      <c r="AK166" s="46" t="s">
        <v>193</v>
      </c>
      <c r="AL166" s="320" t="s">
        <v>961</v>
      </c>
      <c r="AM166" s="44">
        <f t="shared" si="118"/>
        <v>695.2</v>
      </c>
      <c r="AN166" s="43">
        <f t="shared" si="119"/>
        <v>834.24</v>
      </c>
      <c r="AO166" s="42">
        <f t="shared" si="123"/>
        <v>8690</v>
      </c>
      <c r="AP166" s="41">
        <f t="shared" si="120"/>
        <v>10428</v>
      </c>
      <c r="AQ166" s="435"/>
      <c r="AR166" s="435"/>
      <c r="AS166" s="435"/>
      <c r="AT166" s="435"/>
      <c r="AU166" s="435"/>
      <c r="AV166" s="435"/>
      <c r="AW166" s="435"/>
      <c r="AX166" s="435"/>
      <c r="AY166" s="108"/>
      <c r="AZ166" s="458"/>
      <c r="BA166" s="66" t="str">
        <f t="shared" si="121"/>
        <v>251456</v>
      </c>
      <c r="BB166" s="66">
        <v>100</v>
      </c>
      <c r="BC166" s="40">
        <v>8690</v>
      </c>
      <c r="BD166" s="40">
        <f t="shared" si="117"/>
        <v>695.2</v>
      </c>
      <c r="BE166" s="453"/>
      <c r="BF166" s="453"/>
    </row>
    <row r="167" spans="1:58" ht="15" customHeight="1" x14ac:dyDescent="0.25">
      <c r="A167" s="73" t="s">
        <v>1010</v>
      </c>
      <c r="B167" s="72" t="s">
        <v>163</v>
      </c>
      <c r="C167" s="71">
        <v>100</v>
      </c>
      <c r="D167" s="74">
        <v>1000</v>
      </c>
      <c r="E167" s="74">
        <v>600</v>
      </c>
      <c r="F167" s="70" t="str">
        <f t="shared" si="109"/>
        <v>1000x600x100</v>
      </c>
      <c r="G167" s="415" t="s">
        <v>192</v>
      </c>
      <c r="H167" s="420" t="s">
        <v>191</v>
      </c>
      <c r="I167" s="67" t="s">
        <v>1</v>
      </c>
      <c r="J167" s="65" t="str">
        <f>$AE167</f>
        <v>A</v>
      </c>
      <c r="K167" s="64" t="str">
        <f t="shared" si="116"/>
        <v>A</v>
      </c>
      <c r="L167" s="64" t="str">
        <f t="shared" si="122"/>
        <v>A</v>
      </c>
      <c r="M167" s="63" t="str">
        <f>$AE167</f>
        <v>A</v>
      </c>
      <c r="N167" s="62">
        <v>3</v>
      </c>
      <c r="O167" s="55">
        <f>N167*D167*E167/1000000</f>
        <v>1.8</v>
      </c>
      <c r="P167" s="54">
        <f>O167*C167/1000</f>
        <v>0.18</v>
      </c>
      <c r="Q167" s="53">
        <f>P167*BB167</f>
        <v>18</v>
      </c>
      <c r="R167" s="157"/>
      <c r="S167" s="59"/>
      <c r="T167" s="156"/>
      <c r="U167" s="154"/>
      <c r="V167" s="155"/>
      <c r="W167" s="154"/>
      <c r="X167" s="154"/>
      <c r="Y167" s="153"/>
      <c r="Z167" s="57">
        <v>416</v>
      </c>
      <c r="AA167" s="56" t="s">
        <v>3</v>
      </c>
      <c r="AB167" s="55">
        <f t="shared" si="110"/>
        <v>748.80000000000007</v>
      </c>
      <c r="AC167" s="54">
        <f t="shared" si="111"/>
        <v>74.88</v>
      </c>
      <c r="AD167" s="53">
        <f t="shared" si="112"/>
        <v>7488</v>
      </c>
      <c r="AE167" s="52" t="s">
        <v>2</v>
      </c>
      <c r="AF167" s="51">
        <f t="shared" si="107"/>
        <v>1</v>
      </c>
      <c r="AG167" s="50" t="s">
        <v>1</v>
      </c>
      <c r="AH167" s="49">
        <f t="shared" si="113"/>
        <v>1.8</v>
      </c>
      <c r="AI167" s="48">
        <f t="shared" si="114"/>
        <v>0.18</v>
      </c>
      <c r="AJ167" s="47">
        <f t="shared" si="115"/>
        <v>18</v>
      </c>
      <c r="AK167" s="46" t="s">
        <v>190</v>
      </c>
      <c r="AL167" s="45"/>
      <c r="AM167" s="44">
        <f t="shared" si="118"/>
        <v>869</v>
      </c>
      <c r="AN167" s="43">
        <f t="shared" si="119"/>
        <v>1042.8</v>
      </c>
      <c r="AO167" s="42">
        <f t="shared" si="123"/>
        <v>8690</v>
      </c>
      <c r="AP167" s="41">
        <f t="shared" si="120"/>
        <v>10428</v>
      </c>
      <c r="AQ167" s="435"/>
      <c r="AR167" s="435"/>
      <c r="AS167" s="435"/>
      <c r="AT167" s="435"/>
      <c r="AU167" s="435"/>
      <c r="AV167" s="435"/>
      <c r="AW167" s="435"/>
      <c r="AX167" s="435"/>
      <c r="AY167" s="108"/>
      <c r="AZ167" s="458"/>
      <c r="BA167" s="66" t="str">
        <f t="shared" si="121"/>
        <v>191509</v>
      </c>
      <c r="BB167" s="66">
        <v>100</v>
      </c>
      <c r="BC167" s="40">
        <v>8690</v>
      </c>
      <c r="BD167" s="40">
        <f t="shared" si="117"/>
        <v>869</v>
      </c>
      <c r="BE167" s="453"/>
      <c r="BF167" s="453"/>
    </row>
    <row r="168" spans="1:58" ht="15" customHeight="1" x14ac:dyDescent="0.25">
      <c r="A168" s="73" t="s">
        <v>1010</v>
      </c>
      <c r="B168" s="72" t="s">
        <v>163</v>
      </c>
      <c r="C168" s="74">
        <v>100</v>
      </c>
      <c r="D168" s="74">
        <v>1000</v>
      </c>
      <c r="E168" s="74">
        <v>600</v>
      </c>
      <c r="F168" s="72" t="str">
        <f t="shared" si="109"/>
        <v>1000x600x100</v>
      </c>
      <c r="G168" s="415" t="s">
        <v>913</v>
      </c>
      <c r="H168" s="420" t="s">
        <v>1192</v>
      </c>
      <c r="I168" s="67" t="s">
        <v>109</v>
      </c>
      <c r="J168" s="65"/>
      <c r="K168" s="64" t="str">
        <f t="shared" si="116"/>
        <v>A</v>
      </c>
      <c r="L168" s="64" t="str">
        <f t="shared" si="122"/>
        <v>A</v>
      </c>
      <c r="M168" s="63" t="str">
        <f>$AE168</f>
        <v>A</v>
      </c>
      <c r="N168" s="62">
        <v>3</v>
      </c>
      <c r="O168" s="55">
        <f>N168*D168*E168/1000000</f>
        <v>1.8</v>
      </c>
      <c r="P168" s="54">
        <f>O168*C168/1000</f>
        <v>0.18</v>
      </c>
      <c r="Q168" s="53">
        <f>P168*BB168</f>
        <v>18</v>
      </c>
      <c r="R168" s="57">
        <v>32</v>
      </c>
      <c r="S168" s="59">
        <v>4</v>
      </c>
      <c r="T168" s="162">
        <f>R168*N168</f>
        <v>96</v>
      </c>
      <c r="U168" s="55">
        <f>O168*R168</f>
        <v>57.6</v>
      </c>
      <c r="V168" s="54">
        <f>P168*R168</f>
        <v>5.76</v>
      </c>
      <c r="W168" s="55">
        <f>BB168*V168</f>
        <v>576</v>
      </c>
      <c r="X168" s="55" t="s">
        <v>164</v>
      </c>
      <c r="Y168" s="165">
        <f>R168/S168*N168*C168+140</f>
        <v>2540</v>
      </c>
      <c r="Z168" s="150">
        <f>AA168*R168</f>
        <v>416</v>
      </c>
      <c r="AA168" s="59">
        <v>13</v>
      </c>
      <c r="AB168" s="55">
        <f t="shared" si="110"/>
        <v>748.80000000000007</v>
      </c>
      <c r="AC168" s="54">
        <f t="shared" si="111"/>
        <v>74.88</v>
      </c>
      <c r="AD168" s="53">
        <f t="shared" si="112"/>
        <v>7488</v>
      </c>
      <c r="AE168" s="52" t="s">
        <v>2</v>
      </c>
      <c r="AF168" s="51">
        <f t="shared" si="107"/>
        <v>1</v>
      </c>
      <c r="AG168" s="160" t="s">
        <v>137</v>
      </c>
      <c r="AH168" s="49">
        <f t="shared" si="113"/>
        <v>57.6</v>
      </c>
      <c r="AI168" s="48">
        <f t="shared" si="114"/>
        <v>5.76</v>
      </c>
      <c r="AJ168" s="47">
        <f t="shared" si="115"/>
        <v>576</v>
      </c>
      <c r="AK168" s="46" t="s">
        <v>190</v>
      </c>
      <c r="AL168" s="45" t="s">
        <v>912</v>
      </c>
      <c r="AM168" s="44">
        <f t="shared" si="118"/>
        <v>869</v>
      </c>
      <c r="AN168" s="43">
        <f t="shared" si="119"/>
        <v>1042.8</v>
      </c>
      <c r="AO168" s="42">
        <f t="shared" si="123"/>
        <v>8690</v>
      </c>
      <c r="AP168" s="41">
        <f t="shared" si="120"/>
        <v>10428</v>
      </c>
      <c r="AQ168" s="435"/>
      <c r="AR168" s="435"/>
      <c r="AS168" s="435"/>
      <c r="AT168" s="435"/>
      <c r="AU168" s="435"/>
      <c r="AV168" s="435"/>
      <c r="AW168" s="435"/>
      <c r="AX168" s="435"/>
      <c r="AY168" s="108"/>
      <c r="AZ168" s="458"/>
      <c r="BA168" s="66" t="str">
        <f t="shared" si="121"/>
        <v>231026</v>
      </c>
      <c r="BB168" s="66">
        <v>100</v>
      </c>
      <c r="BC168" s="40">
        <v>8690</v>
      </c>
      <c r="BD168" s="40">
        <f t="shared" si="117"/>
        <v>869</v>
      </c>
      <c r="BE168" s="453"/>
      <c r="BF168" s="453"/>
    </row>
    <row r="169" spans="1:58" ht="15" customHeight="1" x14ac:dyDescent="0.25">
      <c r="A169" s="73" t="s">
        <v>1010</v>
      </c>
      <c r="B169" s="72" t="s">
        <v>163</v>
      </c>
      <c r="C169" s="74">
        <v>100</v>
      </c>
      <c r="D169" s="71">
        <v>2000</v>
      </c>
      <c r="E169" s="71">
        <v>1200</v>
      </c>
      <c r="F169" s="70" t="str">
        <f t="shared" si="109"/>
        <v>2000x1200x100</v>
      </c>
      <c r="G169" s="415" t="s">
        <v>189</v>
      </c>
      <c r="H169" s="420" t="s">
        <v>188</v>
      </c>
      <c r="I169" s="67" t="s">
        <v>107</v>
      </c>
      <c r="J169" s="65" t="str">
        <f>$AE169</f>
        <v>C</v>
      </c>
      <c r="K169" s="64" t="str">
        <f t="shared" si="116"/>
        <v>C</v>
      </c>
      <c r="L169" s="64" t="str">
        <f t="shared" si="122"/>
        <v>C</v>
      </c>
      <c r="M169" s="63"/>
      <c r="N169" s="151"/>
      <c r="O169" s="55"/>
      <c r="P169" s="54"/>
      <c r="Q169" s="53"/>
      <c r="R169" s="61" t="s">
        <v>3</v>
      </c>
      <c r="S169" s="60">
        <v>1</v>
      </c>
      <c r="T169" s="59">
        <v>24</v>
      </c>
      <c r="U169" s="55">
        <f>T169*D169*E169/1000000</f>
        <v>57.6</v>
      </c>
      <c r="V169" s="54">
        <f>U169*C169/1000</f>
        <v>5.76</v>
      </c>
      <c r="W169" s="55">
        <f>BB169*V169</f>
        <v>576</v>
      </c>
      <c r="X169" s="55" t="s">
        <v>164</v>
      </c>
      <c r="Y169" s="58">
        <f>T169/S169*C169+140</f>
        <v>2540</v>
      </c>
      <c r="Z169" s="150" t="s">
        <v>3</v>
      </c>
      <c r="AA169" s="59">
        <v>13</v>
      </c>
      <c r="AB169" s="55">
        <f t="shared" si="110"/>
        <v>748.80000000000007</v>
      </c>
      <c r="AC169" s="54">
        <f t="shared" si="111"/>
        <v>74.88</v>
      </c>
      <c r="AD169" s="53">
        <f t="shared" si="112"/>
        <v>7488</v>
      </c>
      <c r="AE169" s="149" t="s">
        <v>134</v>
      </c>
      <c r="AF169" s="51">
        <f t="shared" si="107"/>
        <v>16</v>
      </c>
      <c r="AG169" s="160" t="s">
        <v>137</v>
      </c>
      <c r="AH169" s="49">
        <f t="shared" si="113"/>
        <v>921.6</v>
      </c>
      <c r="AI169" s="48">
        <f t="shared" si="114"/>
        <v>92.16</v>
      </c>
      <c r="AJ169" s="47">
        <f t="shared" si="115"/>
        <v>9216</v>
      </c>
      <c r="AK169" s="46"/>
      <c r="AL169" s="45" t="s">
        <v>187</v>
      </c>
      <c r="AM169" s="44">
        <f t="shared" si="118"/>
        <v>869</v>
      </c>
      <c r="AN169" s="43">
        <f t="shared" si="119"/>
        <v>1042.8</v>
      </c>
      <c r="AO169" s="42">
        <f t="shared" si="123"/>
        <v>8690</v>
      </c>
      <c r="AP169" s="41">
        <f t="shared" si="120"/>
        <v>10428</v>
      </c>
      <c r="AQ169" s="435"/>
      <c r="AR169" s="435"/>
      <c r="AS169" s="435"/>
      <c r="AT169" s="435"/>
      <c r="AU169" s="435"/>
      <c r="AV169" s="435"/>
      <c r="AW169" s="435"/>
      <c r="AX169" s="435"/>
      <c r="AY169" s="108"/>
      <c r="AZ169" s="458"/>
      <c r="BA169" s="66" t="str">
        <f t="shared" si="121"/>
        <v>235406</v>
      </c>
      <c r="BB169" s="66">
        <v>100</v>
      </c>
      <c r="BC169" s="40">
        <v>8690</v>
      </c>
      <c r="BD169" s="40">
        <f t="shared" si="117"/>
        <v>869</v>
      </c>
      <c r="BE169" s="453"/>
      <c r="BF169" s="453"/>
    </row>
    <row r="170" spans="1:58" ht="15" customHeight="1" x14ac:dyDescent="0.25">
      <c r="A170" s="73" t="s">
        <v>1010</v>
      </c>
      <c r="B170" s="72" t="s">
        <v>163</v>
      </c>
      <c r="C170" s="71">
        <v>110</v>
      </c>
      <c r="D170" s="71">
        <v>1000</v>
      </c>
      <c r="E170" s="71">
        <v>600</v>
      </c>
      <c r="F170" s="70" t="str">
        <f t="shared" si="109"/>
        <v>1000x600x110</v>
      </c>
      <c r="G170" s="415" t="s">
        <v>186</v>
      </c>
      <c r="H170" s="420" t="s">
        <v>185</v>
      </c>
      <c r="I170" s="67" t="s">
        <v>1</v>
      </c>
      <c r="J170" s="65" t="str">
        <f>$AE170</f>
        <v>C</v>
      </c>
      <c r="K170" s="64" t="str">
        <f t="shared" si="116"/>
        <v>C</v>
      </c>
      <c r="L170" s="64" t="str">
        <f t="shared" si="122"/>
        <v>C</v>
      </c>
      <c r="M170" s="63" t="str">
        <f>$AE170</f>
        <v>C</v>
      </c>
      <c r="N170" s="62">
        <v>3</v>
      </c>
      <c r="O170" s="55">
        <f>N170*D170*E170/1000000</f>
        <v>1.8</v>
      </c>
      <c r="P170" s="54">
        <f>O170*C170/1000</f>
        <v>0.19800000000000001</v>
      </c>
      <c r="Q170" s="53">
        <f>P170*BB170</f>
        <v>19.8</v>
      </c>
      <c r="R170" s="157"/>
      <c r="S170" s="59"/>
      <c r="T170" s="156"/>
      <c r="U170" s="154"/>
      <c r="V170" s="155"/>
      <c r="W170" s="154"/>
      <c r="X170" s="154"/>
      <c r="Y170" s="153"/>
      <c r="Z170" s="57">
        <v>416</v>
      </c>
      <c r="AA170" s="56" t="s">
        <v>3</v>
      </c>
      <c r="AB170" s="55">
        <f t="shared" si="110"/>
        <v>748.80000000000007</v>
      </c>
      <c r="AC170" s="54">
        <f t="shared" si="111"/>
        <v>82.368000000000009</v>
      </c>
      <c r="AD170" s="53">
        <f t="shared" si="112"/>
        <v>8236.8000000000011</v>
      </c>
      <c r="AE170" s="149" t="s">
        <v>134</v>
      </c>
      <c r="AF170" s="51">
        <f t="shared" si="107"/>
        <v>455</v>
      </c>
      <c r="AG170" s="50" t="s">
        <v>1</v>
      </c>
      <c r="AH170" s="49">
        <f t="shared" si="113"/>
        <v>819</v>
      </c>
      <c r="AI170" s="48">
        <f t="shared" si="114"/>
        <v>90.09</v>
      </c>
      <c r="AJ170" s="47">
        <f t="shared" si="115"/>
        <v>9009</v>
      </c>
      <c r="AK170" s="46" t="s">
        <v>184</v>
      </c>
      <c r="AL170" s="45"/>
      <c r="AM170" s="44">
        <f t="shared" si="118"/>
        <v>955.9</v>
      </c>
      <c r="AN170" s="43">
        <f t="shared" si="119"/>
        <v>1147.08</v>
      </c>
      <c r="AO170" s="42">
        <f t="shared" si="123"/>
        <v>8690</v>
      </c>
      <c r="AP170" s="41">
        <f t="shared" si="120"/>
        <v>10428</v>
      </c>
      <c r="AQ170" s="435"/>
      <c r="AR170" s="435"/>
      <c r="AS170" s="435"/>
      <c r="AT170" s="435"/>
      <c r="AU170" s="435"/>
      <c r="AV170" s="435"/>
      <c r="AW170" s="435"/>
      <c r="AX170" s="435"/>
      <c r="AY170" s="108"/>
      <c r="AZ170" s="458"/>
      <c r="BA170" s="66" t="str">
        <f t="shared" si="121"/>
        <v>191530</v>
      </c>
      <c r="BB170" s="66">
        <v>100</v>
      </c>
      <c r="BC170" s="40">
        <v>8690</v>
      </c>
      <c r="BD170" s="40">
        <f t="shared" si="117"/>
        <v>955.9</v>
      </c>
      <c r="BE170" s="453"/>
      <c r="BF170" s="453"/>
    </row>
    <row r="171" spans="1:58" ht="15" customHeight="1" x14ac:dyDescent="0.25">
      <c r="A171" s="73" t="s">
        <v>1010</v>
      </c>
      <c r="B171" s="72" t="s">
        <v>163</v>
      </c>
      <c r="C171" s="74">
        <v>110</v>
      </c>
      <c r="D171" s="74">
        <v>1000</v>
      </c>
      <c r="E171" s="74">
        <v>600</v>
      </c>
      <c r="F171" s="72" t="str">
        <f t="shared" si="109"/>
        <v>1000x600x110</v>
      </c>
      <c r="G171" s="415" t="s">
        <v>915</v>
      </c>
      <c r="H171" s="420" t="s">
        <v>1193</v>
      </c>
      <c r="I171" s="67" t="s">
        <v>109</v>
      </c>
      <c r="J171" s="65"/>
      <c r="K171" s="64" t="str">
        <f t="shared" si="116"/>
        <v>C</v>
      </c>
      <c r="L171" s="64" t="str">
        <f t="shared" si="122"/>
        <v>C</v>
      </c>
      <c r="M171" s="63" t="str">
        <f>$AE171</f>
        <v>C</v>
      </c>
      <c r="N171" s="62">
        <v>3</v>
      </c>
      <c r="O171" s="55">
        <f>N171*D171*E171/1000000</f>
        <v>1.8</v>
      </c>
      <c r="P171" s="54">
        <f>O171*C171/1000</f>
        <v>0.19800000000000001</v>
      </c>
      <c r="Q171" s="53">
        <f>P171*BB171</f>
        <v>19.8</v>
      </c>
      <c r="R171" s="57">
        <v>28</v>
      </c>
      <c r="S171" s="59">
        <v>4</v>
      </c>
      <c r="T171" s="162">
        <f>R171*N171</f>
        <v>84</v>
      </c>
      <c r="U171" s="55">
        <f>O171*R171</f>
        <v>50.4</v>
      </c>
      <c r="V171" s="54">
        <f>P171*R171</f>
        <v>5.5440000000000005</v>
      </c>
      <c r="W171" s="55">
        <f>BB171*V171</f>
        <v>554.40000000000009</v>
      </c>
      <c r="X171" s="55" t="s">
        <v>164</v>
      </c>
      <c r="Y171" s="165">
        <f>R171/S171*N171*C171+140</f>
        <v>2450</v>
      </c>
      <c r="Z171" s="150">
        <f>AA171*R171</f>
        <v>364</v>
      </c>
      <c r="AA171" s="59">
        <v>13</v>
      </c>
      <c r="AB171" s="55">
        <f t="shared" si="110"/>
        <v>655.19999999999993</v>
      </c>
      <c r="AC171" s="54">
        <f t="shared" si="111"/>
        <v>72.072000000000003</v>
      </c>
      <c r="AD171" s="53">
        <f t="shared" si="112"/>
        <v>7207.2000000000007</v>
      </c>
      <c r="AE171" s="149" t="s">
        <v>134</v>
      </c>
      <c r="AF171" s="51">
        <f t="shared" ref="AF171:AF187" si="124">IF(LEFT(AE171,1)="A",1,IF(AG171="пач.",IF(AE171="B",ROUNDUP(6000/Q171,0),ROUNDUP(9000/Q171,0)),IF(AE171="B",ROUNDUP(6000/W171,0),ROUNDUP(9000/W171,0))))</f>
        <v>17</v>
      </c>
      <c r="AG171" s="160" t="s">
        <v>137</v>
      </c>
      <c r="AH171" s="49">
        <f t="shared" si="113"/>
        <v>856.8</v>
      </c>
      <c r="AI171" s="48">
        <f t="shared" si="114"/>
        <v>94.248000000000005</v>
      </c>
      <c r="AJ171" s="47">
        <f t="shared" si="115"/>
        <v>9424.8000000000011</v>
      </c>
      <c r="AK171" s="46" t="s">
        <v>184</v>
      </c>
      <c r="AL171" s="45" t="s">
        <v>914</v>
      </c>
      <c r="AM171" s="44">
        <f t="shared" si="118"/>
        <v>955.9</v>
      </c>
      <c r="AN171" s="43">
        <f t="shared" si="119"/>
        <v>1147.08</v>
      </c>
      <c r="AO171" s="42">
        <f t="shared" si="123"/>
        <v>8690</v>
      </c>
      <c r="AP171" s="41">
        <f t="shared" si="120"/>
        <v>10428</v>
      </c>
      <c r="AQ171" s="435"/>
      <c r="AR171" s="435"/>
      <c r="AS171" s="435"/>
      <c r="AT171" s="435"/>
      <c r="AU171" s="435"/>
      <c r="AV171" s="435"/>
      <c r="AW171" s="435"/>
      <c r="AX171" s="435"/>
      <c r="AY171" s="108"/>
      <c r="AZ171" s="458"/>
      <c r="BA171" s="66" t="str">
        <f t="shared" si="121"/>
        <v>230025</v>
      </c>
      <c r="BB171" s="66">
        <v>100</v>
      </c>
      <c r="BC171" s="40">
        <v>8690</v>
      </c>
      <c r="BD171" s="40">
        <f t="shared" si="117"/>
        <v>955.9</v>
      </c>
      <c r="BE171" s="453"/>
      <c r="BF171" s="453"/>
    </row>
    <row r="172" spans="1:58" ht="15" customHeight="1" x14ac:dyDescent="0.25">
      <c r="A172" s="73" t="s">
        <v>1010</v>
      </c>
      <c r="B172" s="72" t="s">
        <v>163</v>
      </c>
      <c r="C172" s="74">
        <v>110</v>
      </c>
      <c r="D172" s="71">
        <v>2000</v>
      </c>
      <c r="E172" s="71">
        <v>1200</v>
      </c>
      <c r="F172" s="70" t="str">
        <f t="shared" si="109"/>
        <v>2000x1200x110</v>
      </c>
      <c r="G172" s="417" t="s">
        <v>183</v>
      </c>
      <c r="H172" s="420" t="s">
        <v>182</v>
      </c>
      <c r="I172" s="67" t="s">
        <v>107</v>
      </c>
      <c r="J172" s="65" t="str">
        <f t="shared" ref="J172:J177" si="125">$AE172</f>
        <v>C</v>
      </c>
      <c r="K172" s="64" t="str">
        <f t="shared" si="116"/>
        <v>C</v>
      </c>
      <c r="L172" s="64" t="str">
        <f t="shared" si="122"/>
        <v>C</v>
      </c>
      <c r="M172" s="63"/>
      <c r="N172" s="151"/>
      <c r="O172" s="55"/>
      <c r="P172" s="54"/>
      <c r="Q172" s="53"/>
      <c r="R172" s="61" t="s">
        <v>3</v>
      </c>
      <c r="S172" s="60">
        <v>1</v>
      </c>
      <c r="T172" s="59">
        <v>21</v>
      </c>
      <c r="U172" s="55">
        <f>T172*D172*E172/1000000</f>
        <v>50.4</v>
      </c>
      <c r="V172" s="54">
        <f>U172*C172/1000</f>
        <v>5.5439999999999996</v>
      </c>
      <c r="W172" s="55">
        <f>BB172*V172</f>
        <v>554.4</v>
      </c>
      <c r="X172" s="55" t="s">
        <v>164</v>
      </c>
      <c r="Y172" s="58">
        <f>T172/S172*C172+140</f>
        <v>2450</v>
      </c>
      <c r="Z172" s="150" t="s">
        <v>3</v>
      </c>
      <c r="AA172" s="59">
        <v>13</v>
      </c>
      <c r="AB172" s="55">
        <f t="shared" si="110"/>
        <v>655.19999999999993</v>
      </c>
      <c r="AC172" s="54">
        <f t="shared" si="111"/>
        <v>72.071999999999989</v>
      </c>
      <c r="AD172" s="53">
        <f t="shared" si="112"/>
        <v>7207.2</v>
      </c>
      <c r="AE172" s="149" t="s">
        <v>134</v>
      </c>
      <c r="AF172" s="51">
        <f t="shared" si="124"/>
        <v>17</v>
      </c>
      <c r="AG172" s="160" t="s">
        <v>137</v>
      </c>
      <c r="AH172" s="49">
        <f t="shared" si="113"/>
        <v>856.8</v>
      </c>
      <c r="AI172" s="48">
        <f t="shared" si="114"/>
        <v>94.24799999999999</v>
      </c>
      <c r="AJ172" s="47">
        <f t="shared" si="115"/>
        <v>9424.7999999999993</v>
      </c>
      <c r="AK172" s="46"/>
      <c r="AL172" s="45" t="s">
        <v>181</v>
      </c>
      <c r="AM172" s="44">
        <f t="shared" si="118"/>
        <v>955.9</v>
      </c>
      <c r="AN172" s="43">
        <f t="shared" si="119"/>
        <v>1147.08</v>
      </c>
      <c r="AO172" s="42">
        <f t="shared" si="123"/>
        <v>8690</v>
      </c>
      <c r="AP172" s="41">
        <f t="shared" si="120"/>
        <v>10428</v>
      </c>
      <c r="AQ172" s="435"/>
      <c r="AR172" s="435"/>
      <c r="AS172" s="435"/>
      <c r="AT172" s="435"/>
      <c r="AU172" s="435"/>
      <c r="AV172" s="435"/>
      <c r="AW172" s="435"/>
      <c r="AX172" s="435"/>
      <c r="AY172" s="108"/>
      <c r="AZ172" s="458"/>
      <c r="BA172" s="66" t="str">
        <f t="shared" si="121"/>
        <v>263393</v>
      </c>
      <c r="BB172" s="66">
        <v>100</v>
      </c>
      <c r="BC172" s="40">
        <v>8690</v>
      </c>
      <c r="BD172" s="40">
        <f t="shared" si="117"/>
        <v>955.9</v>
      </c>
      <c r="BE172" s="453"/>
      <c r="BF172" s="453"/>
    </row>
    <row r="173" spans="1:58" ht="15" customHeight="1" x14ac:dyDescent="0.25">
      <c r="A173" s="73" t="s">
        <v>1010</v>
      </c>
      <c r="B173" s="72" t="s">
        <v>163</v>
      </c>
      <c r="C173" s="71">
        <v>120</v>
      </c>
      <c r="D173" s="71">
        <v>1000</v>
      </c>
      <c r="E173" s="71">
        <v>600</v>
      </c>
      <c r="F173" s="70" t="str">
        <f t="shared" si="109"/>
        <v>1000x600x120</v>
      </c>
      <c r="G173" s="417" t="s">
        <v>1287</v>
      </c>
      <c r="H173" s="420" t="s">
        <v>1307</v>
      </c>
      <c r="I173" s="67" t="s">
        <v>109</v>
      </c>
      <c r="J173" s="65" t="str">
        <f t="shared" si="125"/>
        <v>C</v>
      </c>
      <c r="K173" s="64" t="str">
        <f t="shared" si="116"/>
        <v>C</v>
      </c>
      <c r="L173" s="64" t="str">
        <f t="shared" si="122"/>
        <v>C</v>
      </c>
      <c r="M173" s="63" t="str">
        <f>$AE173</f>
        <v>C</v>
      </c>
      <c r="N173" s="151">
        <v>3</v>
      </c>
      <c r="O173" s="55">
        <f>N173*D173*E173/1000000</f>
        <v>1.8</v>
      </c>
      <c r="P173" s="54">
        <f>O173*C173/1000</f>
        <v>0.216</v>
      </c>
      <c r="Q173" s="53">
        <f>P173*BB173</f>
        <v>21.6</v>
      </c>
      <c r="R173" s="445">
        <v>24</v>
      </c>
      <c r="S173" s="60">
        <v>4</v>
      </c>
      <c r="T173" s="162">
        <f>R173*N173</f>
        <v>72</v>
      </c>
      <c r="U173" s="55">
        <f>T173*D173*E173/1000000</f>
        <v>43.2</v>
      </c>
      <c r="V173" s="54">
        <f>U173*C173/1000</f>
        <v>5.1840000000000002</v>
      </c>
      <c r="W173" s="55">
        <f>BB173*V173</f>
        <v>518.4</v>
      </c>
      <c r="X173" s="55" t="s">
        <v>164</v>
      </c>
      <c r="Y173" s="58">
        <f>T173/S173*C173+140</f>
        <v>2300</v>
      </c>
      <c r="Z173" s="150">
        <f>AA173*R173</f>
        <v>312</v>
      </c>
      <c r="AA173" s="59">
        <v>13</v>
      </c>
      <c r="AB173" s="55">
        <f t="shared" si="110"/>
        <v>561.6</v>
      </c>
      <c r="AC173" s="54">
        <f t="shared" si="111"/>
        <v>67.391999999999996</v>
      </c>
      <c r="AD173" s="53">
        <f t="shared" si="112"/>
        <v>6739.2</v>
      </c>
      <c r="AE173" s="149" t="s">
        <v>134</v>
      </c>
      <c r="AF173" s="51">
        <f t="shared" si="124"/>
        <v>18</v>
      </c>
      <c r="AG173" s="160" t="s">
        <v>137</v>
      </c>
      <c r="AH173" s="49">
        <f t="shared" si="113"/>
        <v>777.6</v>
      </c>
      <c r="AI173" s="48">
        <f t="shared" si="114"/>
        <v>93.311999999999998</v>
      </c>
      <c r="AJ173" s="47">
        <f t="shared" si="115"/>
        <v>9331.1999999999989</v>
      </c>
      <c r="AK173" s="46"/>
      <c r="AL173" s="320" t="s">
        <v>1288</v>
      </c>
      <c r="AM173" s="44">
        <f t="shared" si="118"/>
        <v>1042.8</v>
      </c>
      <c r="AN173" s="43">
        <f t="shared" si="119"/>
        <v>1251.3599999999999</v>
      </c>
      <c r="AO173" s="42">
        <f t="shared" si="123"/>
        <v>8690</v>
      </c>
      <c r="AP173" s="41">
        <f t="shared" si="120"/>
        <v>10428</v>
      </c>
      <c r="AQ173" s="435"/>
      <c r="AR173" s="435"/>
      <c r="AS173" s="435"/>
      <c r="AT173" s="435"/>
      <c r="AU173" s="435"/>
      <c r="AV173" s="435"/>
      <c r="AW173" s="435"/>
      <c r="AX173" s="435"/>
      <c r="AY173" s="108"/>
      <c r="AZ173" s="458"/>
      <c r="BA173" s="66" t="str">
        <f t="shared" si="121"/>
        <v>239019</v>
      </c>
      <c r="BB173" s="66">
        <v>100</v>
      </c>
      <c r="BC173" s="40">
        <v>8690</v>
      </c>
      <c r="BD173" s="40">
        <f t="shared" si="117"/>
        <v>1042.8</v>
      </c>
      <c r="BE173" s="453"/>
      <c r="BF173" s="453"/>
    </row>
    <row r="174" spans="1:58" ht="15" customHeight="1" x14ac:dyDescent="0.25">
      <c r="A174" s="73" t="s">
        <v>1010</v>
      </c>
      <c r="B174" s="72" t="s">
        <v>163</v>
      </c>
      <c r="C174" s="74">
        <v>120</v>
      </c>
      <c r="D174" s="74">
        <v>1000</v>
      </c>
      <c r="E174" s="74">
        <v>600</v>
      </c>
      <c r="F174" s="72" t="str">
        <f t="shared" si="109"/>
        <v>1000x600x120</v>
      </c>
      <c r="G174" s="415" t="s">
        <v>180</v>
      </c>
      <c r="H174" s="420" t="s">
        <v>179</v>
      </c>
      <c r="I174" s="67" t="s">
        <v>1</v>
      </c>
      <c r="J174" s="65" t="str">
        <f t="shared" si="125"/>
        <v>B</v>
      </c>
      <c r="K174" s="64" t="str">
        <f t="shared" si="116"/>
        <v>B</v>
      </c>
      <c r="L174" s="64" t="str">
        <f t="shared" si="122"/>
        <v>B</v>
      </c>
      <c r="M174" s="63" t="str">
        <f>$AE174</f>
        <v>B</v>
      </c>
      <c r="N174" s="62">
        <v>3</v>
      </c>
      <c r="O174" s="55">
        <f>N174*D174*E174/1000000</f>
        <v>1.8</v>
      </c>
      <c r="P174" s="54">
        <f>O174*C174/1000</f>
        <v>0.216</v>
      </c>
      <c r="Q174" s="53">
        <f>P174*BB174</f>
        <v>21.6</v>
      </c>
      <c r="R174" s="157"/>
      <c r="S174" s="59"/>
      <c r="T174" s="156"/>
      <c r="U174" s="154"/>
      <c r="V174" s="155"/>
      <c r="W174" s="154"/>
      <c r="X174" s="154"/>
      <c r="Y174" s="153"/>
      <c r="Z174" s="57">
        <v>364</v>
      </c>
      <c r="AA174" s="56" t="s">
        <v>3</v>
      </c>
      <c r="AB174" s="55">
        <f t="shared" si="110"/>
        <v>655.20000000000005</v>
      </c>
      <c r="AC174" s="54">
        <f t="shared" si="111"/>
        <v>78.623999999999995</v>
      </c>
      <c r="AD174" s="53">
        <f t="shared" si="112"/>
        <v>7862.4000000000005</v>
      </c>
      <c r="AE174" s="394" t="s">
        <v>169</v>
      </c>
      <c r="AF174" s="51">
        <f t="shared" si="124"/>
        <v>278</v>
      </c>
      <c r="AG174" s="50" t="s">
        <v>1</v>
      </c>
      <c r="AH174" s="49">
        <f t="shared" si="113"/>
        <v>500.40000000000003</v>
      </c>
      <c r="AI174" s="48">
        <f t="shared" si="114"/>
        <v>60.048000000000002</v>
      </c>
      <c r="AJ174" s="47">
        <f t="shared" si="115"/>
        <v>6004.8</v>
      </c>
      <c r="AK174" s="46" t="s">
        <v>178</v>
      </c>
      <c r="AL174" s="45"/>
      <c r="AM174" s="44">
        <f t="shared" si="118"/>
        <v>1042.8</v>
      </c>
      <c r="AN174" s="43">
        <f t="shared" si="119"/>
        <v>1251.3599999999999</v>
      </c>
      <c r="AO174" s="42">
        <f t="shared" si="123"/>
        <v>8690</v>
      </c>
      <c r="AP174" s="41">
        <f t="shared" si="120"/>
        <v>10428</v>
      </c>
      <c r="AQ174" s="435"/>
      <c r="AR174" s="435"/>
      <c r="AS174" s="435"/>
      <c r="AT174" s="435"/>
      <c r="AU174" s="435"/>
      <c r="AV174" s="435"/>
      <c r="AW174" s="435"/>
      <c r="AX174" s="435"/>
      <c r="AY174" s="108"/>
      <c r="AZ174" s="458"/>
      <c r="BA174" s="66" t="str">
        <f t="shared" si="121"/>
        <v>191531</v>
      </c>
      <c r="BB174" s="66">
        <v>100</v>
      </c>
      <c r="BC174" s="40">
        <v>8690</v>
      </c>
      <c r="BD174" s="40">
        <f t="shared" si="117"/>
        <v>1042.8</v>
      </c>
      <c r="BE174" s="453"/>
      <c r="BF174" s="453"/>
    </row>
    <row r="175" spans="1:58" ht="15" customHeight="1" x14ac:dyDescent="0.25">
      <c r="A175" s="73" t="s">
        <v>1010</v>
      </c>
      <c r="B175" s="72" t="s">
        <v>163</v>
      </c>
      <c r="C175" s="71">
        <v>140</v>
      </c>
      <c r="D175" s="71">
        <v>1000</v>
      </c>
      <c r="E175" s="71">
        <v>600</v>
      </c>
      <c r="F175" s="70" t="str">
        <f t="shared" si="109"/>
        <v>1000x600x140</v>
      </c>
      <c r="G175" s="415" t="s">
        <v>177</v>
      </c>
      <c r="H175" s="420" t="s">
        <v>176</v>
      </c>
      <c r="I175" s="67" t="s">
        <v>1</v>
      </c>
      <c r="J175" s="65" t="str">
        <f t="shared" si="125"/>
        <v>C</v>
      </c>
      <c r="K175" s="64" t="str">
        <f t="shared" si="116"/>
        <v>C</v>
      </c>
      <c r="L175" s="64" t="str">
        <f t="shared" si="122"/>
        <v>C</v>
      </c>
      <c r="M175" s="63" t="str">
        <f>$AE175</f>
        <v>C</v>
      </c>
      <c r="N175" s="62">
        <v>2</v>
      </c>
      <c r="O175" s="55">
        <f>N175*D175*E175/1000000</f>
        <v>1.2</v>
      </c>
      <c r="P175" s="54">
        <f>O175*C175/1000</f>
        <v>0.16800000000000001</v>
      </c>
      <c r="Q175" s="53">
        <f>P175*BB175</f>
        <v>16.8</v>
      </c>
      <c r="R175" s="157"/>
      <c r="S175" s="59"/>
      <c r="T175" s="156"/>
      <c r="U175" s="154"/>
      <c r="V175" s="155"/>
      <c r="W175" s="154"/>
      <c r="X175" s="154"/>
      <c r="Y175" s="153"/>
      <c r="Z175" s="57">
        <v>468</v>
      </c>
      <c r="AA175" s="56" t="s">
        <v>3</v>
      </c>
      <c r="AB175" s="55">
        <f t="shared" si="110"/>
        <v>561.6</v>
      </c>
      <c r="AC175" s="54">
        <f t="shared" si="111"/>
        <v>78.624000000000009</v>
      </c>
      <c r="AD175" s="53">
        <f t="shared" si="112"/>
        <v>7862.4000000000005</v>
      </c>
      <c r="AE175" s="149" t="s">
        <v>134</v>
      </c>
      <c r="AF175" s="51">
        <f t="shared" si="124"/>
        <v>536</v>
      </c>
      <c r="AG175" s="50" t="s">
        <v>1</v>
      </c>
      <c r="AH175" s="49">
        <f t="shared" si="113"/>
        <v>643.19999999999993</v>
      </c>
      <c r="AI175" s="48">
        <f t="shared" si="114"/>
        <v>90.048000000000002</v>
      </c>
      <c r="AJ175" s="47">
        <f t="shared" si="115"/>
        <v>9004.8000000000011</v>
      </c>
      <c r="AK175" s="46" t="s">
        <v>175</v>
      </c>
      <c r="AL175" s="45"/>
      <c r="AM175" s="44">
        <f t="shared" si="118"/>
        <v>1216.5999999999999</v>
      </c>
      <c r="AN175" s="43">
        <f t="shared" si="119"/>
        <v>1459.92</v>
      </c>
      <c r="AO175" s="42">
        <f t="shared" si="123"/>
        <v>8690</v>
      </c>
      <c r="AP175" s="41">
        <f t="shared" si="120"/>
        <v>10428</v>
      </c>
      <c r="AQ175" s="435"/>
      <c r="AR175" s="435"/>
      <c r="AS175" s="435"/>
      <c r="AT175" s="435"/>
      <c r="AU175" s="435"/>
      <c r="AV175" s="435"/>
      <c r="AW175" s="435"/>
      <c r="AX175" s="435"/>
      <c r="AY175" s="108"/>
      <c r="AZ175" s="458"/>
      <c r="BA175" s="66" t="str">
        <f t="shared" si="121"/>
        <v>191541</v>
      </c>
      <c r="BB175" s="66">
        <v>100</v>
      </c>
      <c r="BC175" s="40">
        <v>8690</v>
      </c>
      <c r="BD175" s="40">
        <f t="shared" si="117"/>
        <v>1216.5999999999999</v>
      </c>
      <c r="BE175" s="453"/>
      <c r="BF175" s="453"/>
    </row>
    <row r="176" spans="1:58" ht="15" customHeight="1" x14ac:dyDescent="0.25">
      <c r="A176" s="73" t="s">
        <v>1010</v>
      </c>
      <c r="B176" s="72" t="s">
        <v>163</v>
      </c>
      <c r="C176" s="74">
        <v>140</v>
      </c>
      <c r="D176" s="71">
        <v>2000</v>
      </c>
      <c r="E176" s="71">
        <v>1200</v>
      </c>
      <c r="F176" s="70" t="str">
        <f t="shared" si="109"/>
        <v>2000x1200x140</v>
      </c>
      <c r="G176" s="415" t="s">
        <v>174</v>
      </c>
      <c r="H176" s="420" t="s">
        <v>173</v>
      </c>
      <c r="I176" s="67" t="s">
        <v>107</v>
      </c>
      <c r="J176" s="65" t="str">
        <f t="shared" si="125"/>
        <v>C</v>
      </c>
      <c r="K176" s="64" t="str">
        <f t="shared" si="116"/>
        <v>C</v>
      </c>
      <c r="L176" s="64" t="str">
        <f t="shared" si="122"/>
        <v>C</v>
      </c>
      <c r="M176" s="63"/>
      <c r="N176" s="151"/>
      <c r="O176" s="55"/>
      <c r="P176" s="54"/>
      <c r="Q176" s="53"/>
      <c r="R176" s="61" t="s">
        <v>3</v>
      </c>
      <c r="S176" s="60">
        <v>1</v>
      </c>
      <c r="T176" s="59">
        <v>16</v>
      </c>
      <c r="U176" s="55">
        <f>T176*D176*E176/1000000</f>
        <v>38.4</v>
      </c>
      <c r="V176" s="54">
        <f>U176*C176/1000</f>
        <v>5.3760000000000003</v>
      </c>
      <c r="W176" s="55">
        <f>BB176*V176</f>
        <v>537.6</v>
      </c>
      <c r="X176" s="55" t="s">
        <v>164</v>
      </c>
      <c r="Y176" s="58">
        <f>T176/S176*C176+140</f>
        <v>2380</v>
      </c>
      <c r="Z176" s="150" t="s">
        <v>3</v>
      </c>
      <c r="AA176" s="59">
        <v>13</v>
      </c>
      <c r="AB176" s="55">
        <f t="shared" si="110"/>
        <v>499.2</v>
      </c>
      <c r="AC176" s="54">
        <f t="shared" si="111"/>
        <v>69.888000000000005</v>
      </c>
      <c r="AD176" s="53">
        <f t="shared" si="112"/>
        <v>6988.8</v>
      </c>
      <c r="AE176" s="149" t="s">
        <v>134</v>
      </c>
      <c r="AF176" s="51">
        <f t="shared" si="124"/>
        <v>17</v>
      </c>
      <c r="AG176" s="160" t="s">
        <v>137</v>
      </c>
      <c r="AH176" s="49">
        <f t="shared" si="113"/>
        <v>652.79999999999995</v>
      </c>
      <c r="AI176" s="48">
        <f t="shared" si="114"/>
        <v>91.39200000000001</v>
      </c>
      <c r="AJ176" s="47">
        <f t="shared" si="115"/>
        <v>9139.2000000000007</v>
      </c>
      <c r="AK176" s="46"/>
      <c r="AL176" s="45" t="s">
        <v>172</v>
      </c>
      <c r="AM176" s="44">
        <f t="shared" si="118"/>
        <v>1216.5999999999999</v>
      </c>
      <c r="AN176" s="43">
        <f t="shared" si="119"/>
        <v>1459.92</v>
      </c>
      <c r="AO176" s="42">
        <f t="shared" si="123"/>
        <v>8690</v>
      </c>
      <c r="AP176" s="41">
        <f t="shared" si="120"/>
        <v>10428</v>
      </c>
      <c r="AQ176" s="435"/>
      <c r="AR176" s="435"/>
      <c r="AS176" s="435"/>
      <c r="AT176" s="435"/>
      <c r="AU176" s="435"/>
      <c r="AV176" s="435"/>
      <c r="AW176" s="435"/>
      <c r="AX176" s="435"/>
      <c r="AY176" s="108"/>
      <c r="AZ176" s="458"/>
      <c r="BA176" s="66" t="str">
        <f t="shared" si="121"/>
        <v>242610</v>
      </c>
      <c r="BB176" s="66">
        <v>100</v>
      </c>
      <c r="BC176" s="40">
        <v>8690</v>
      </c>
      <c r="BD176" s="40">
        <f t="shared" si="117"/>
        <v>1216.5999999999999</v>
      </c>
      <c r="BE176" s="453"/>
      <c r="BF176" s="453"/>
    </row>
    <row r="177" spans="1:58" ht="15" customHeight="1" x14ac:dyDescent="0.25">
      <c r="A177" s="73" t="s">
        <v>1010</v>
      </c>
      <c r="B177" s="72" t="s">
        <v>163</v>
      </c>
      <c r="C177" s="71">
        <v>150</v>
      </c>
      <c r="D177" s="71">
        <v>1000</v>
      </c>
      <c r="E177" s="71">
        <v>600</v>
      </c>
      <c r="F177" s="70" t="str">
        <f t="shared" si="109"/>
        <v>1000x600x150</v>
      </c>
      <c r="G177" s="415" t="s">
        <v>171</v>
      </c>
      <c r="H177" s="420" t="s">
        <v>170</v>
      </c>
      <c r="I177" s="67" t="s">
        <v>1</v>
      </c>
      <c r="J177" s="65" t="str">
        <f t="shared" si="125"/>
        <v>A</v>
      </c>
      <c r="K177" s="64" t="str">
        <f t="shared" si="116"/>
        <v>A</v>
      </c>
      <c r="L177" s="64" t="str">
        <f t="shared" si="122"/>
        <v>A</v>
      </c>
      <c r="M177" s="63" t="str">
        <f t="shared" ref="M177:M185" si="126">$AE177</f>
        <v>A</v>
      </c>
      <c r="N177" s="62">
        <v>2</v>
      </c>
      <c r="O177" s="55">
        <f t="shared" ref="O177:O187" si="127">N177*D177*E177/1000000</f>
        <v>1.2</v>
      </c>
      <c r="P177" s="54">
        <f t="shared" ref="P177:P187" si="128">O177*C177/1000</f>
        <v>0.18</v>
      </c>
      <c r="Q177" s="53">
        <f t="shared" ref="Q177:Q187" si="129">P177*BB177</f>
        <v>18</v>
      </c>
      <c r="R177" s="157"/>
      <c r="S177" s="59"/>
      <c r="T177" s="156"/>
      <c r="U177" s="154"/>
      <c r="V177" s="155"/>
      <c r="W177" s="154"/>
      <c r="X177" s="154"/>
      <c r="Y177" s="153"/>
      <c r="Z177" s="57">
        <v>416</v>
      </c>
      <c r="AA177" s="56" t="s">
        <v>3</v>
      </c>
      <c r="AB177" s="55">
        <f t="shared" si="110"/>
        <v>499.2</v>
      </c>
      <c r="AC177" s="54">
        <f t="shared" si="111"/>
        <v>74.88</v>
      </c>
      <c r="AD177" s="53">
        <f t="shared" si="112"/>
        <v>7488</v>
      </c>
      <c r="AE177" s="52" t="s">
        <v>2</v>
      </c>
      <c r="AF177" s="51">
        <f t="shared" si="124"/>
        <v>1</v>
      </c>
      <c r="AG177" s="50" t="s">
        <v>1</v>
      </c>
      <c r="AH177" s="49">
        <f t="shared" si="113"/>
        <v>1.2</v>
      </c>
      <c r="AI177" s="48">
        <f t="shared" si="114"/>
        <v>0.18</v>
      </c>
      <c r="AJ177" s="47">
        <f t="shared" si="115"/>
        <v>18</v>
      </c>
      <c r="AK177" s="46" t="s">
        <v>168</v>
      </c>
      <c r="AL177" s="45"/>
      <c r="AM177" s="44">
        <f t="shared" si="118"/>
        <v>1303.5</v>
      </c>
      <c r="AN177" s="43">
        <f t="shared" si="119"/>
        <v>1564.2</v>
      </c>
      <c r="AO177" s="42">
        <f t="shared" si="123"/>
        <v>8690</v>
      </c>
      <c r="AP177" s="41">
        <f t="shared" si="120"/>
        <v>10428</v>
      </c>
      <c r="AQ177" s="435"/>
      <c r="AR177" s="435"/>
      <c r="AS177" s="435"/>
      <c r="AT177" s="435"/>
      <c r="AU177" s="435"/>
      <c r="AV177" s="435"/>
      <c r="AW177" s="435"/>
      <c r="AX177" s="435"/>
      <c r="AY177" s="108"/>
      <c r="AZ177" s="458"/>
      <c r="BA177" s="66" t="str">
        <f t="shared" si="121"/>
        <v>191544</v>
      </c>
      <c r="BB177" s="66">
        <v>100</v>
      </c>
      <c r="BC177" s="40">
        <v>8690</v>
      </c>
      <c r="BD177" s="40">
        <f t="shared" si="117"/>
        <v>1303.5</v>
      </c>
      <c r="BE177" s="453"/>
      <c r="BF177" s="453"/>
    </row>
    <row r="178" spans="1:58" ht="15" customHeight="1" x14ac:dyDescent="0.25">
      <c r="A178" s="73" t="s">
        <v>1010</v>
      </c>
      <c r="B178" s="72" t="s">
        <v>163</v>
      </c>
      <c r="C178" s="74">
        <v>150</v>
      </c>
      <c r="D178" s="74">
        <v>1000</v>
      </c>
      <c r="E178" s="74">
        <v>600</v>
      </c>
      <c r="F178" s="72" t="str">
        <f t="shared" si="109"/>
        <v>1000x600x150</v>
      </c>
      <c r="G178" s="415" t="s">
        <v>957</v>
      </c>
      <c r="H178" s="420" t="s">
        <v>1194</v>
      </c>
      <c r="I178" s="67" t="s">
        <v>109</v>
      </c>
      <c r="J178" s="65"/>
      <c r="K178" s="64" t="str">
        <f t="shared" si="116"/>
        <v>C</v>
      </c>
      <c r="L178" s="64" t="str">
        <f t="shared" si="122"/>
        <v>C</v>
      </c>
      <c r="M178" s="63" t="str">
        <f t="shared" si="126"/>
        <v>C</v>
      </c>
      <c r="N178" s="62">
        <v>2</v>
      </c>
      <c r="O178" s="55">
        <f t="shared" si="127"/>
        <v>1.2</v>
      </c>
      <c r="P178" s="54">
        <f t="shared" si="128"/>
        <v>0.18</v>
      </c>
      <c r="Q178" s="53">
        <f t="shared" si="129"/>
        <v>18</v>
      </c>
      <c r="R178" s="57">
        <v>32</v>
      </c>
      <c r="S178" s="59">
        <v>4</v>
      </c>
      <c r="T178" s="162">
        <f>R178*N178</f>
        <v>64</v>
      </c>
      <c r="U178" s="55">
        <f>O178*R178</f>
        <v>38.4</v>
      </c>
      <c r="V178" s="54">
        <f>P178*R178</f>
        <v>5.76</v>
      </c>
      <c r="W178" s="55">
        <f>BB178*V178</f>
        <v>576</v>
      </c>
      <c r="X178" s="55" t="s">
        <v>164</v>
      </c>
      <c r="Y178" s="165">
        <f>R178/S178*N178*C178+140</f>
        <v>2540</v>
      </c>
      <c r="Z178" s="150">
        <f>AA178*R178</f>
        <v>416</v>
      </c>
      <c r="AA178" s="59">
        <v>13</v>
      </c>
      <c r="AB178" s="55">
        <f t="shared" si="110"/>
        <v>499.2</v>
      </c>
      <c r="AC178" s="54">
        <f t="shared" si="111"/>
        <v>74.88</v>
      </c>
      <c r="AD178" s="53">
        <f t="shared" si="112"/>
        <v>7488</v>
      </c>
      <c r="AE178" s="149" t="s">
        <v>134</v>
      </c>
      <c r="AF178" s="51">
        <f t="shared" si="124"/>
        <v>16</v>
      </c>
      <c r="AG178" s="160" t="s">
        <v>137</v>
      </c>
      <c r="AH178" s="49">
        <f t="shared" si="113"/>
        <v>614.4</v>
      </c>
      <c r="AI178" s="48">
        <f t="shared" si="114"/>
        <v>92.16</v>
      </c>
      <c r="AJ178" s="47">
        <f t="shared" si="115"/>
        <v>9216</v>
      </c>
      <c r="AK178" s="46" t="s">
        <v>168</v>
      </c>
      <c r="AL178" s="320" t="s">
        <v>959</v>
      </c>
      <c r="AM178" s="44">
        <f t="shared" si="118"/>
        <v>1303.5</v>
      </c>
      <c r="AN178" s="43">
        <f t="shared" si="119"/>
        <v>1564.2</v>
      </c>
      <c r="AO178" s="42">
        <f t="shared" si="123"/>
        <v>8690</v>
      </c>
      <c r="AP178" s="41">
        <f t="shared" si="120"/>
        <v>10428</v>
      </c>
      <c r="AQ178" s="435"/>
      <c r="AR178" s="435"/>
      <c r="AS178" s="435"/>
      <c r="AT178" s="435"/>
      <c r="AU178" s="435"/>
      <c r="AV178" s="435"/>
      <c r="AW178" s="435"/>
      <c r="AX178" s="435"/>
      <c r="AY178" s="108"/>
      <c r="AZ178" s="458"/>
      <c r="BA178" s="66" t="str">
        <f t="shared" si="121"/>
        <v>221121</v>
      </c>
      <c r="BB178" s="66">
        <v>100</v>
      </c>
      <c r="BC178" s="40">
        <v>8690</v>
      </c>
      <c r="BD178" s="40">
        <f t="shared" si="117"/>
        <v>1303.5</v>
      </c>
      <c r="BE178" s="453"/>
      <c r="BF178" s="453"/>
    </row>
    <row r="179" spans="1:58" ht="15" customHeight="1" x14ac:dyDescent="0.25">
      <c r="A179" s="73" t="s">
        <v>1010</v>
      </c>
      <c r="B179" s="72" t="s">
        <v>163</v>
      </c>
      <c r="C179" s="71">
        <v>160</v>
      </c>
      <c r="D179" s="71">
        <v>1000</v>
      </c>
      <c r="E179" s="71">
        <v>600</v>
      </c>
      <c r="F179" s="70" t="str">
        <f t="shared" ref="F179:F187" si="130">D179&amp;"x"&amp;E179&amp;"x"&amp;C179</f>
        <v>1000x600x160</v>
      </c>
      <c r="G179" s="415" t="s">
        <v>167</v>
      </c>
      <c r="H179" s="420" t="s">
        <v>166</v>
      </c>
      <c r="I179" s="67" t="s">
        <v>1</v>
      </c>
      <c r="J179" s="65" t="str">
        <f>$AE179</f>
        <v>B</v>
      </c>
      <c r="K179" s="64" t="str">
        <f t="shared" si="116"/>
        <v>B</v>
      </c>
      <c r="L179" s="64" t="str">
        <f t="shared" si="122"/>
        <v>B</v>
      </c>
      <c r="M179" s="63" t="str">
        <f t="shared" si="126"/>
        <v>B</v>
      </c>
      <c r="N179" s="62">
        <v>2</v>
      </c>
      <c r="O179" s="55">
        <f t="shared" si="127"/>
        <v>1.2</v>
      </c>
      <c r="P179" s="54">
        <f t="shared" si="128"/>
        <v>0.192</v>
      </c>
      <c r="Q179" s="53">
        <f t="shared" si="129"/>
        <v>19.2</v>
      </c>
      <c r="R179" s="157"/>
      <c r="S179" s="59"/>
      <c r="T179" s="156"/>
      <c r="U179" s="154"/>
      <c r="V179" s="155"/>
      <c r="W179" s="154"/>
      <c r="X179" s="154"/>
      <c r="Y179" s="153"/>
      <c r="Z179" s="57">
        <v>416</v>
      </c>
      <c r="AA179" s="56" t="s">
        <v>3</v>
      </c>
      <c r="AB179" s="55">
        <f t="shared" ref="AB179:AB187" si="131">IF($AA179="--",$Z179*O179,$AA179*U179)</f>
        <v>499.2</v>
      </c>
      <c r="AC179" s="54">
        <f t="shared" ref="AC179:AC187" si="132">IF($AA179="--",$Z179*P179,$AA179*V179)</f>
        <v>79.872</v>
      </c>
      <c r="AD179" s="53">
        <f t="shared" ref="AD179:AD187" si="133">IF($AA179="--",$Z179*Q179,$AA179*W179)</f>
        <v>7987.2</v>
      </c>
      <c r="AE179" s="394" t="s">
        <v>169</v>
      </c>
      <c r="AF179" s="51">
        <f t="shared" si="124"/>
        <v>313</v>
      </c>
      <c r="AG179" s="50" t="s">
        <v>1</v>
      </c>
      <c r="AH179" s="49">
        <f t="shared" ref="AH179:AH187" si="134">IF(AG179="пач.",AF179*O179,AF179*U179)</f>
        <v>375.59999999999997</v>
      </c>
      <c r="AI179" s="48">
        <f t="shared" ref="AI179:AI187" si="135">IF(AG179="пач.",AF179*P179,AF179*V179)</f>
        <v>60.096000000000004</v>
      </c>
      <c r="AJ179" s="47">
        <f t="shared" ref="AJ179:AJ187" si="136">IF(AG179="пач.",AF179*Q179,AF179*W179)</f>
        <v>6009.5999999999995</v>
      </c>
      <c r="AK179" s="46" t="s">
        <v>165</v>
      </c>
      <c r="AL179" s="45"/>
      <c r="AM179" s="44">
        <f t="shared" si="118"/>
        <v>1390.4</v>
      </c>
      <c r="AN179" s="43">
        <f t="shared" si="119"/>
        <v>1668.48</v>
      </c>
      <c r="AO179" s="42">
        <f t="shared" si="123"/>
        <v>8690</v>
      </c>
      <c r="AP179" s="41">
        <f t="shared" si="120"/>
        <v>10428</v>
      </c>
      <c r="AQ179" s="435"/>
      <c r="AR179" s="435"/>
      <c r="AS179" s="435"/>
      <c r="AT179" s="435"/>
      <c r="AU179" s="435"/>
      <c r="AV179" s="435"/>
      <c r="AW179" s="435"/>
      <c r="AX179" s="435"/>
      <c r="AY179" s="108"/>
      <c r="AZ179" s="458"/>
      <c r="BA179" s="66" t="str">
        <f t="shared" si="121"/>
        <v>191648</v>
      </c>
      <c r="BB179" s="66">
        <v>100</v>
      </c>
      <c r="BC179" s="40">
        <v>8690</v>
      </c>
      <c r="BD179" s="40">
        <f t="shared" si="117"/>
        <v>1390.4</v>
      </c>
      <c r="BE179" s="453"/>
      <c r="BF179" s="453"/>
    </row>
    <row r="180" spans="1:58" ht="15" customHeight="1" x14ac:dyDescent="0.25">
      <c r="A180" s="73" t="s">
        <v>1010</v>
      </c>
      <c r="B180" s="72" t="s">
        <v>163</v>
      </c>
      <c r="C180" s="74">
        <v>160</v>
      </c>
      <c r="D180" s="74">
        <v>1000</v>
      </c>
      <c r="E180" s="74">
        <v>600</v>
      </c>
      <c r="F180" s="72" t="str">
        <f t="shared" si="130"/>
        <v>1000x600x160</v>
      </c>
      <c r="G180" s="415" t="s">
        <v>956</v>
      </c>
      <c r="H180" s="420" t="s">
        <v>1195</v>
      </c>
      <c r="I180" s="67" t="s">
        <v>109</v>
      </c>
      <c r="J180" s="65"/>
      <c r="K180" s="64" t="str">
        <f t="shared" si="116"/>
        <v>C</v>
      </c>
      <c r="L180" s="64" t="str">
        <f t="shared" si="122"/>
        <v>C</v>
      </c>
      <c r="M180" s="63" t="str">
        <f t="shared" si="126"/>
        <v>C</v>
      </c>
      <c r="N180" s="62">
        <v>2</v>
      </c>
      <c r="O180" s="55">
        <f t="shared" si="127"/>
        <v>1.2</v>
      </c>
      <c r="P180" s="54">
        <f t="shared" si="128"/>
        <v>0.192</v>
      </c>
      <c r="Q180" s="53">
        <f t="shared" si="129"/>
        <v>19.2</v>
      </c>
      <c r="R180" s="57">
        <v>28</v>
      </c>
      <c r="S180" s="59">
        <v>4</v>
      </c>
      <c r="T180" s="162">
        <f>R180*N180</f>
        <v>56</v>
      </c>
      <c r="U180" s="55">
        <f>O180*R180</f>
        <v>33.6</v>
      </c>
      <c r="V180" s="54">
        <f>P180*R180</f>
        <v>5.3760000000000003</v>
      </c>
      <c r="W180" s="55">
        <f>BB180*V180</f>
        <v>537.6</v>
      </c>
      <c r="X180" s="55" t="s">
        <v>164</v>
      </c>
      <c r="Y180" s="165">
        <f>R180/S180*N180*C180+140</f>
        <v>2380</v>
      </c>
      <c r="Z180" s="150">
        <f>AA180*R180</f>
        <v>364</v>
      </c>
      <c r="AA180" s="59">
        <v>13</v>
      </c>
      <c r="AB180" s="55">
        <f t="shared" si="131"/>
        <v>436.8</v>
      </c>
      <c r="AC180" s="54">
        <f t="shared" si="132"/>
        <v>69.888000000000005</v>
      </c>
      <c r="AD180" s="53">
        <f t="shared" si="133"/>
        <v>6988.8</v>
      </c>
      <c r="AE180" s="149" t="s">
        <v>134</v>
      </c>
      <c r="AF180" s="51">
        <f t="shared" si="124"/>
        <v>17</v>
      </c>
      <c r="AG180" s="160" t="s">
        <v>137</v>
      </c>
      <c r="AH180" s="49">
        <f t="shared" si="134"/>
        <v>571.20000000000005</v>
      </c>
      <c r="AI180" s="48">
        <f t="shared" si="135"/>
        <v>91.39200000000001</v>
      </c>
      <c r="AJ180" s="47">
        <f t="shared" si="136"/>
        <v>9139.2000000000007</v>
      </c>
      <c r="AK180" s="46" t="s">
        <v>165</v>
      </c>
      <c r="AL180" s="320" t="s">
        <v>958</v>
      </c>
      <c r="AM180" s="44">
        <f t="shared" si="118"/>
        <v>1390.4</v>
      </c>
      <c r="AN180" s="43">
        <f t="shared" si="119"/>
        <v>1668.48</v>
      </c>
      <c r="AO180" s="42">
        <f t="shared" si="123"/>
        <v>8690</v>
      </c>
      <c r="AP180" s="41">
        <f t="shared" si="120"/>
        <v>10428</v>
      </c>
      <c r="AQ180" s="435"/>
      <c r="AR180" s="435"/>
      <c r="AS180" s="435"/>
      <c r="AT180" s="435"/>
      <c r="AU180" s="435"/>
      <c r="AV180" s="435"/>
      <c r="AW180" s="435"/>
      <c r="AX180" s="435"/>
      <c r="AY180" s="108"/>
      <c r="AZ180" s="458"/>
      <c r="BA180" s="66" t="str">
        <f t="shared" si="121"/>
        <v>219131</v>
      </c>
      <c r="BB180" s="66">
        <v>100</v>
      </c>
      <c r="BC180" s="40">
        <v>8690</v>
      </c>
      <c r="BD180" s="40">
        <f t="shared" si="117"/>
        <v>1390.4</v>
      </c>
      <c r="BE180" s="453"/>
      <c r="BF180" s="453"/>
    </row>
    <row r="181" spans="1:58" ht="15" customHeight="1" x14ac:dyDescent="0.25">
      <c r="A181" s="73" t="s">
        <v>1010</v>
      </c>
      <c r="B181" s="72" t="s">
        <v>163</v>
      </c>
      <c r="C181" s="71">
        <v>200</v>
      </c>
      <c r="D181" s="74">
        <v>1000</v>
      </c>
      <c r="E181" s="74">
        <v>600</v>
      </c>
      <c r="F181" s="70" t="str">
        <f t="shared" si="130"/>
        <v>1000x600x200</v>
      </c>
      <c r="G181" s="415" t="s">
        <v>161</v>
      </c>
      <c r="H181" s="420" t="s">
        <v>160</v>
      </c>
      <c r="I181" s="67" t="s">
        <v>1</v>
      </c>
      <c r="J181" s="65" t="str">
        <f>$AE181</f>
        <v>C</v>
      </c>
      <c r="K181" s="64" t="str">
        <f t="shared" si="116"/>
        <v>C</v>
      </c>
      <c r="L181" s="64" t="str">
        <f t="shared" si="122"/>
        <v>C</v>
      </c>
      <c r="M181" s="63" t="str">
        <f t="shared" si="126"/>
        <v>C</v>
      </c>
      <c r="N181" s="62">
        <v>2</v>
      </c>
      <c r="O181" s="55">
        <f t="shared" si="127"/>
        <v>1.2</v>
      </c>
      <c r="P181" s="54">
        <f t="shared" si="128"/>
        <v>0.24</v>
      </c>
      <c r="Q181" s="53">
        <f t="shared" si="129"/>
        <v>24</v>
      </c>
      <c r="R181" s="157"/>
      <c r="S181" s="59"/>
      <c r="T181" s="156"/>
      <c r="U181" s="154"/>
      <c r="V181" s="155"/>
      <c r="W181" s="154"/>
      <c r="X181" s="154"/>
      <c r="Y181" s="153"/>
      <c r="Z181" s="57">
        <v>338</v>
      </c>
      <c r="AA181" s="56" t="s">
        <v>3</v>
      </c>
      <c r="AB181" s="55">
        <f t="shared" si="131"/>
        <v>405.59999999999997</v>
      </c>
      <c r="AC181" s="54">
        <f t="shared" si="132"/>
        <v>81.11999999999999</v>
      </c>
      <c r="AD181" s="53">
        <f t="shared" si="133"/>
        <v>8112</v>
      </c>
      <c r="AE181" s="149" t="s">
        <v>134</v>
      </c>
      <c r="AF181" s="51">
        <f t="shared" si="124"/>
        <v>375</v>
      </c>
      <c r="AG181" s="50" t="s">
        <v>1</v>
      </c>
      <c r="AH181" s="49">
        <f t="shared" si="134"/>
        <v>450</v>
      </c>
      <c r="AI181" s="48">
        <f t="shared" si="135"/>
        <v>90</v>
      </c>
      <c r="AJ181" s="47">
        <f t="shared" si="136"/>
        <v>9000</v>
      </c>
      <c r="AK181" s="46" t="s">
        <v>159</v>
      </c>
      <c r="AL181" s="45"/>
      <c r="AM181" s="44">
        <f t="shared" si="118"/>
        <v>1738</v>
      </c>
      <c r="AN181" s="43">
        <f t="shared" si="119"/>
        <v>2085.6</v>
      </c>
      <c r="AO181" s="42">
        <f t="shared" si="123"/>
        <v>8690</v>
      </c>
      <c r="AP181" s="41">
        <f t="shared" si="120"/>
        <v>10428</v>
      </c>
      <c r="AQ181" s="435"/>
      <c r="AR181" s="435"/>
      <c r="AS181" s="435"/>
      <c r="AT181" s="435"/>
      <c r="AU181" s="435"/>
      <c r="AV181" s="435"/>
      <c r="AW181" s="435"/>
      <c r="AX181" s="435"/>
      <c r="AY181" s="108"/>
      <c r="AZ181" s="458"/>
      <c r="BA181" s="66" t="str">
        <f t="shared" si="121"/>
        <v>191645</v>
      </c>
      <c r="BB181" s="66">
        <v>100</v>
      </c>
      <c r="BC181" s="40">
        <v>8690</v>
      </c>
      <c r="BD181" s="40">
        <f t="shared" si="117"/>
        <v>1738</v>
      </c>
      <c r="BE181" s="453"/>
      <c r="BF181" s="453"/>
    </row>
    <row r="182" spans="1:58" ht="15" customHeight="1" x14ac:dyDescent="0.25">
      <c r="A182" s="73" t="s">
        <v>1010</v>
      </c>
      <c r="B182" s="70" t="s">
        <v>149</v>
      </c>
      <c r="C182" s="71">
        <v>50</v>
      </c>
      <c r="D182" s="71">
        <v>1000</v>
      </c>
      <c r="E182" s="71">
        <v>600</v>
      </c>
      <c r="F182" s="70" t="str">
        <f t="shared" si="130"/>
        <v>1000x600x50</v>
      </c>
      <c r="G182" s="415" t="s">
        <v>158</v>
      </c>
      <c r="H182" s="420" t="s">
        <v>157</v>
      </c>
      <c r="I182" s="67" t="s">
        <v>1</v>
      </c>
      <c r="J182" s="65" t="str">
        <f>$AE182</f>
        <v>C</v>
      </c>
      <c r="K182" s="64" t="str">
        <f t="shared" si="116"/>
        <v>C</v>
      </c>
      <c r="L182" s="64" t="str">
        <f t="shared" si="122"/>
        <v>C</v>
      </c>
      <c r="M182" s="63" t="str">
        <f t="shared" si="126"/>
        <v>C</v>
      </c>
      <c r="N182" s="62">
        <v>4</v>
      </c>
      <c r="O182" s="55">
        <f t="shared" si="127"/>
        <v>2.4</v>
      </c>
      <c r="P182" s="54">
        <f t="shared" si="128"/>
        <v>0.12</v>
      </c>
      <c r="Q182" s="53">
        <f t="shared" si="129"/>
        <v>16.2</v>
      </c>
      <c r="R182" s="157"/>
      <c r="S182" s="59"/>
      <c r="T182" s="156"/>
      <c r="U182" s="154"/>
      <c r="V182" s="155"/>
      <c r="W182" s="154"/>
      <c r="X182" s="154"/>
      <c r="Y182" s="153"/>
      <c r="Z182" s="57">
        <v>676</v>
      </c>
      <c r="AA182" s="56" t="s">
        <v>3</v>
      </c>
      <c r="AB182" s="55">
        <f t="shared" si="131"/>
        <v>1622.3999999999999</v>
      </c>
      <c r="AC182" s="54">
        <f t="shared" si="132"/>
        <v>81.11999999999999</v>
      </c>
      <c r="AD182" s="53">
        <f t="shared" si="133"/>
        <v>10951.199999999999</v>
      </c>
      <c r="AE182" s="149" t="s">
        <v>134</v>
      </c>
      <c r="AF182" s="51">
        <f t="shared" si="124"/>
        <v>556</v>
      </c>
      <c r="AG182" s="50" t="s">
        <v>1</v>
      </c>
      <c r="AH182" s="49">
        <f t="shared" si="134"/>
        <v>1334.3999999999999</v>
      </c>
      <c r="AI182" s="48">
        <f t="shared" si="135"/>
        <v>66.72</v>
      </c>
      <c r="AJ182" s="47">
        <f t="shared" si="136"/>
        <v>9007.1999999999989</v>
      </c>
      <c r="AK182" s="46" t="s">
        <v>156</v>
      </c>
      <c r="AL182" s="45"/>
      <c r="AM182" s="44">
        <f t="shared" si="118"/>
        <v>570</v>
      </c>
      <c r="AN182" s="43">
        <f t="shared" si="119"/>
        <v>684</v>
      </c>
      <c r="AO182" s="42">
        <f t="shared" si="123"/>
        <v>11400</v>
      </c>
      <c r="AP182" s="41">
        <f t="shared" si="120"/>
        <v>13680</v>
      </c>
      <c r="AQ182" s="435"/>
      <c r="AR182" s="435"/>
      <c r="AS182" s="435"/>
      <c r="AT182" s="435"/>
      <c r="AU182" s="435"/>
      <c r="AV182" s="435"/>
      <c r="AW182" s="435"/>
      <c r="AX182" s="435"/>
      <c r="AY182" s="108"/>
      <c r="AZ182" s="458"/>
      <c r="BA182" s="66" t="str">
        <f t="shared" si="121"/>
        <v>190503</v>
      </c>
      <c r="BB182" s="66">
        <v>135</v>
      </c>
      <c r="BC182" s="40">
        <v>11400</v>
      </c>
      <c r="BD182" s="40">
        <f t="shared" si="117"/>
        <v>570</v>
      </c>
      <c r="BE182" s="453"/>
      <c r="BF182" s="453"/>
    </row>
    <row r="183" spans="1:58" ht="15" customHeight="1" x14ac:dyDescent="0.25">
      <c r="A183" s="73" t="s">
        <v>1010</v>
      </c>
      <c r="B183" s="72" t="s">
        <v>149</v>
      </c>
      <c r="C183" s="71">
        <v>100</v>
      </c>
      <c r="D183" s="74">
        <v>1000</v>
      </c>
      <c r="E183" s="74">
        <v>600</v>
      </c>
      <c r="F183" s="70" t="str">
        <f t="shared" si="130"/>
        <v>1000x600x100</v>
      </c>
      <c r="G183" s="415" t="s">
        <v>155</v>
      </c>
      <c r="H183" s="420" t="s">
        <v>154</v>
      </c>
      <c r="I183" s="67" t="s">
        <v>1</v>
      </c>
      <c r="J183" s="65" t="str">
        <f>$AE183</f>
        <v>B</v>
      </c>
      <c r="K183" s="64" t="str">
        <f t="shared" si="116"/>
        <v>B</v>
      </c>
      <c r="L183" s="64" t="str">
        <f t="shared" si="122"/>
        <v>B</v>
      </c>
      <c r="M183" s="63" t="str">
        <f t="shared" si="126"/>
        <v>B</v>
      </c>
      <c r="N183" s="62">
        <v>2</v>
      </c>
      <c r="O183" s="55">
        <f t="shared" si="127"/>
        <v>1.2</v>
      </c>
      <c r="P183" s="54">
        <f t="shared" si="128"/>
        <v>0.12</v>
      </c>
      <c r="Q183" s="53">
        <f t="shared" si="129"/>
        <v>16.2</v>
      </c>
      <c r="R183" s="157"/>
      <c r="S183" s="59"/>
      <c r="T183" s="156"/>
      <c r="U183" s="154"/>
      <c r="V183" s="155"/>
      <c r="W183" s="154"/>
      <c r="X183" s="154"/>
      <c r="Y183" s="153"/>
      <c r="Z183" s="57">
        <v>676</v>
      </c>
      <c r="AA183" s="56" t="s">
        <v>3</v>
      </c>
      <c r="AB183" s="55">
        <f t="shared" si="131"/>
        <v>811.19999999999993</v>
      </c>
      <c r="AC183" s="54">
        <f t="shared" si="132"/>
        <v>81.11999999999999</v>
      </c>
      <c r="AD183" s="53">
        <f t="shared" si="133"/>
        <v>10951.199999999999</v>
      </c>
      <c r="AE183" s="394" t="s">
        <v>169</v>
      </c>
      <c r="AF183" s="51">
        <f t="shared" si="124"/>
        <v>371</v>
      </c>
      <c r="AG183" s="50" t="s">
        <v>1</v>
      </c>
      <c r="AH183" s="49">
        <f t="shared" si="134"/>
        <v>445.2</v>
      </c>
      <c r="AI183" s="48">
        <f t="shared" si="135"/>
        <v>44.519999999999996</v>
      </c>
      <c r="AJ183" s="47">
        <f t="shared" si="136"/>
        <v>6010.2</v>
      </c>
      <c r="AK183" s="46" t="s">
        <v>153</v>
      </c>
      <c r="AL183" s="45"/>
      <c r="AM183" s="44">
        <f t="shared" si="118"/>
        <v>1140</v>
      </c>
      <c r="AN183" s="43">
        <f t="shared" si="119"/>
        <v>1368</v>
      </c>
      <c r="AO183" s="42">
        <f t="shared" si="123"/>
        <v>11400</v>
      </c>
      <c r="AP183" s="41">
        <f t="shared" si="120"/>
        <v>13680</v>
      </c>
      <c r="AQ183" s="435"/>
      <c r="AR183" s="435"/>
      <c r="AS183" s="435"/>
      <c r="AT183" s="435"/>
      <c r="AU183" s="435"/>
      <c r="AV183" s="435"/>
      <c r="AW183" s="435"/>
      <c r="AX183" s="435"/>
      <c r="AY183" s="108"/>
      <c r="AZ183" s="458"/>
      <c r="BA183" s="66" t="str">
        <f t="shared" si="121"/>
        <v>190515</v>
      </c>
      <c r="BB183" s="66">
        <v>135</v>
      </c>
      <c r="BC183" s="40">
        <v>11400</v>
      </c>
      <c r="BD183" s="40">
        <f t="shared" si="117"/>
        <v>1140</v>
      </c>
      <c r="BE183" s="453"/>
      <c r="BF183" s="453"/>
    </row>
    <row r="184" spans="1:58" ht="15" customHeight="1" x14ac:dyDescent="0.25">
      <c r="A184" s="73" t="s">
        <v>1010</v>
      </c>
      <c r="B184" s="72" t="s">
        <v>149</v>
      </c>
      <c r="C184" s="71">
        <v>120</v>
      </c>
      <c r="D184" s="74">
        <v>1000</v>
      </c>
      <c r="E184" s="74">
        <v>600</v>
      </c>
      <c r="F184" s="70" t="str">
        <f t="shared" si="130"/>
        <v>1000x600x120</v>
      </c>
      <c r="G184" s="415" t="s">
        <v>954</v>
      </c>
      <c r="H184" s="420" t="s">
        <v>953</v>
      </c>
      <c r="I184" s="67" t="s">
        <v>1</v>
      </c>
      <c r="J184" s="65" t="str">
        <f>$AE184</f>
        <v>C</v>
      </c>
      <c r="K184" s="64" t="str">
        <f t="shared" si="116"/>
        <v>C</v>
      </c>
      <c r="L184" s="64" t="str">
        <f t="shared" si="122"/>
        <v>C</v>
      </c>
      <c r="M184" s="63" t="str">
        <f t="shared" si="126"/>
        <v>C</v>
      </c>
      <c r="N184" s="62">
        <v>2</v>
      </c>
      <c r="O184" s="55">
        <f t="shared" si="127"/>
        <v>1.2</v>
      </c>
      <c r="P184" s="54">
        <f t="shared" si="128"/>
        <v>0.14399999999999999</v>
      </c>
      <c r="Q184" s="53">
        <f t="shared" si="129"/>
        <v>19.439999999999998</v>
      </c>
      <c r="R184" s="157"/>
      <c r="S184" s="59"/>
      <c r="T184" s="156"/>
      <c r="U184" s="154"/>
      <c r="V184" s="155"/>
      <c r="W184" s="154"/>
      <c r="X184" s="154"/>
      <c r="Y184" s="153"/>
      <c r="Z184" s="57">
        <v>572</v>
      </c>
      <c r="AA184" s="56" t="s">
        <v>3</v>
      </c>
      <c r="AB184" s="55">
        <f t="shared" si="131"/>
        <v>686.4</v>
      </c>
      <c r="AC184" s="54">
        <f t="shared" si="132"/>
        <v>82.367999999999995</v>
      </c>
      <c r="AD184" s="53">
        <f t="shared" si="133"/>
        <v>11119.679999999998</v>
      </c>
      <c r="AE184" s="149" t="s">
        <v>134</v>
      </c>
      <c r="AF184" s="51">
        <f t="shared" si="124"/>
        <v>463</v>
      </c>
      <c r="AG184" s="50" t="s">
        <v>1</v>
      </c>
      <c r="AH184" s="49">
        <f t="shared" si="134"/>
        <v>555.6</v>
      </c>
      <c r="AI184" s="48">
        <f t="shared" si="135"/>
        <v>66.671999999999997</v>
      </c>
      <c r="AJ184" s="47">
        <f t="shared" si="136"/>
        <v>9000.7199999999993</v>
      </c>
      <c r="AK184" s="46" t="s">
        <v>955</v>
      </c>
      <c r="AL184" s="45"/>
      <c r="AM184" s="44">
        <f t="shared" si="118"/>
        <v>1368</v>
      </c>
      <c r="AN184" s="43">
        <f t="shared" si="119"/>
        <v>1641.6</v>
      </c>
      <c r="AO184" s="42">
        <f t="shared" si="123"/>
        <v>11400</v>
      </c>
      <c r="AP184" s="41">
        <f t="shared" si="120"/>
        <v>13680</v>
      </c>
      <c r="AQ184" s="435"/>
      <c r="AR184" s="435"/>
      <c r="AS184" s="435"/>
      <c r="AT184" s="435"/>
      <c r="AU184" s="435"/>
      <c r="AV184" s="435"/>
      <c r="AW184" s="435"/>
      <c r="AX184" s="435"/>
      <c r="AY184" s="108"/>
      <c r="AZ184" s="458"/>
      <c r="BA184" s="66" t="str">
        <f t="shared" si="121"/>
        <v>190634</v>
      </c>
      <c r="BB184" s="66">
        <v>135</v>
      </c>
      <c r="BC184" s="40">
        <v>11400</v>
      </c>
      <c r="BD184" s="40">
        <f t="shared" si="117"/>
        <v>1368</v>
      </c>
      <c r="BE184" s="453"/>
      <c r="BF184" s="453"/>
    </row>
    <row r="185" spans="1:58" ht="15" customHeight="1" x14ac:dyDescent="0.25">
      <c r="A185" s="73" t="s">
        <v>1010</v>
      </c>
      <c r="B185" s="72" t="s">
        <v>149</v>
      </c>
      <c r="C185" s="71">
        <v>150</v>
      </c>
      <c r="D185" s="74">
        <v>1000</v>
      </c>
      <c r="E185" s="74">
        <v>600</v>
      </c>
      <c r="F185" s="70" t="str">
        <f t="shared" si="130"/>
        <v>1000x600x150</v>
      </c>
      <c r="G185" s="415" t="s">
        <v>152</v>
      </c>
      <c r="H185" s="420" t="s">
        <v>151</v>
      </c>
      <c r="I185" s="67" t="s">
        <v>1</v>
      </c>
      <c r="J185" s="65" t="str">
        <f>$AE185</f>
        <v>C</v>
      </c>
      <c r="K185" s="64" t="str">
        <f t="shared" si="116"/>
        <v>C</v>
      </c>
      <c r="L185" s="64" t="str">
        <f t="shared" si="122"/>
        <v>C</v>
      </c>
      <c r="M185" s="63" t="str">
        <f t="shared" si="126"/>
        <v>C</v>
      </c>
      <c r="N185" s="62">
        <v>2</v>
      </c>
      <c r="O185" s="55">
        <f t="shared" si="127"/>
        <v>1.2</v>
      </c>
      <c r="P185" s="54">
        <f t="shared" si="128"/>
        <v>0.18</v>
      </c>
      <c r="Q185" s="53">
        <f t="shared" si="129"/>
        <v>24.3</v>
      </c>
      <c r="R185" s="157"/>
      <c r="S185" s="59"/>
      <c r="T185" s="156"/>
      <c r="U185" s="154"/>
      <c r="V185" s="155"/>
      <c r="W185" s="154"/>
      <c r="X185" s="154"/>
      <c r="Y185" s="153"/>
      <c r="Z185" s="57">
        <v>416</v>
      </c>
      <c r="AA185" s="56" t="s">
        <v>3</v>
      </c>
      <c r="AB185" s="55">
        <f t="shared" si="131"/>
        <v>499.2</v>
      </c>
      <c r="AC185" s="54">
        <f t="shared" si="132"/>
        <v>74.88</v>
      </c>
      <c r="AD185" s="53">
        <f t="shared" si="133"/>
        <v>10108.800000000001</v>
      </c>
      <c r="AE185" s="149" t="s">
        <v>134</v>
      </c>
      <c r="AF185" s="51">
        <f t="shared" si="124"/>
        <v>371</v>
      </c>
      <c r="AG185" s="50" t="s">
        <v>1</v>
      </c>
      <c r="AH185" s="49">
        <f t="shared" si="134"/>
        <v>445.2</v>
      </c>
      <c r="AI185" s="48">
        <f t="shared" si="135"/>
        <v>66.78</v>
      </c>
      <c r="AJ185" s="47">
        <f t="shared" si="136"/>
        <v>9015.3000000000011</v>
      </c>
      <c r="AK185" s="46" t="s">
        <v>150</v>
      </c>
      <c r="AL185" s="45"/>
      <c r="AM185" s="44">
        <f t="shared" si="118"/>
        <v>1710</v>
      </c>
      <c r="AN185" s="43">
        <f t="shared" si="119"/>
        <v>2052</v>
      </c>
      <c r="AO185" s="42">
        <f t="shared" si="123"/>
        <v>11400</v>
      </c>
      <c r="AP185" s="41">
        <f t="shared" si="120"/>
        <v>13680</v>
      </c>
      <c r="AQ185" s="435"/>
      <c r="AR185" s="435"/>
      <c r="AS185" s="435"/>
      <c r="AT185" s="435"/>
      <c r="AU185" s="435"/>
      <c r="AV185" s="435"/>
      <c r="AW185" s="435"/>
      <c r="AX185" s="435"/>
      <c r="AY185" s="108"/>
      <c r="AZ185" s="458"/>
      <c r="BA185" s="66" t="str">
        <f t="shared" si="121"/>
        <v>190923</v>
      </c>
      <c r="BB185" s="66">
        <v>135</v>
      </c>
      <c r="BC185" s="40">
        <v>11400</v>
      </c>
      <c r="BD185" s="40">
        <f t="shared" si="117"/>
        <v>1710</v>
      </c>
      <c r="BE185" s="453"/>
      <c r="BF185" s="453"/>
    </row>
    <row r="186" spans="1:58" ht="15" customHeight="1" thickBot="1" x14ac:dyDescent="0.3">
      <c r="A186" s="261" t="s">
        <v>1010</v>
      </c>
      <c r="B186" s="262" t="s">
        <v>149</v>
      </c>
      <c r="C186" s="199">
        <v>200</v>
      </c>
      <c r="D186" s="263">
        <v>1000</v>
      </c>
      <c r="E186" s="263">
        <v>600</v>
      </c>
      <c r="F186" s="213" t="str">
        <f t="shared" si="130"/>
        <v>1000x600x200</v>
      </c>
      <c r="G186" s="418" t="s">
        <v>148</v>
      </c>
      <c r="H186" s="422" t="s">
        <v>147</v>
      </c>
      <c r="I186" s="265" t="s">
        <v>1</v>
      </c>
      <c r="J186" s="202"/>
      <c r="K186" s="203"/>
      <c r="L186" s="203" t="str">
        <f t="shared" si="122"/>
        <v>C</v>
      </c>
      <c r="M186" s="204"/>
      <c r="N186" s="205">
        <v>1</v>
      </c>
      <c r="O186" s="206">
        <f t="shared" si="127"/>
        <v>0.6</v>
      </c>
      <c r="P186" s="266">
        <f t="shared" si="128"/>
        <v>0.12</v>
      </c>
      <c r="Q186" s="207">
        <f t="shared" si="129"/>
        <v>16.2</v>
      </c>
      <c r="R186" s="305"/>
      <c r="S186" s="267"/>
      <c r="T186" s="306"/>
      <c r="U186" s="307"/>
      <c r="V186" s="308"/>
      <c r="W186" s="307"/>
      <c r="X186" s="307"/>
      <c r="Y186" s="309"/>
      <c r="Z186" s="316">
        <v>676</v>
      </c>
      <c r="AA186" s="310" t="s">
        <v>3</v>
      </c>
      <c r="AB186" s="206">
        <f t="shared" si="131"/>
        <v>405.59999999999997</v>
      </c>
      <c r="AC186" s="266">
        <f t="shared" si="132"/>
        <v>81.11999999999999</v>
      </c>
      <c r="AD186" s="207">
        <f t="shared" si="133"/>
        <v>10951.199999999999</v>
      </c>
      <c r="AE186" s="311" t="s">
        <v>134</v>
      </c>
      <c r="AF186" s="270">
        <f t="shared" si="124"/>
        <v>556</v>
      </c>
      <c r="AG186" s="312" t="s">
        <v>1</v>
      </c>
      <c r="AH186" s="271">
        <f t="shared" si="134"/>
        <v>333.59999999999997</v>
      </c>
      <c r="AI186" s="272">
        <f t="shared" si="135"/>
        <v>66.72</v>
      </c>
      <c r="AJ186" s="273">
        <f t="shared" si="136"/>
        <v>9007.1999999999989</v>
      </c>
      <c r="AK186" s="274" t="s">
        <v>146</v>
      </c>
      <c r="AL186" s="275"/>
      <c r="AM186" s="276">
        <f t="shared" si="118"/>
        <v>2280</v>
      </c>
      <c r="AN186" s="277">
        <f t="shared" si="119"/>
        <v>2736</v>
      </c>
      <c r="AO186" s="278">
        <f t="shared" si="123"/>
        <v>11400</v>
      </c>
      <c r="AP186" s="279">
        <f t="shared" si="120"/>
        <v>13680</v>
      </c>
      <c r="AQ186" s="435"/>
      <c r="AR186" s="435"/>
      <c r="AS186" s="435"/>
      <c r="AT186" s="435"/>
      <c r="AU186" s="435"/>
      <c r="AV186" s="435"/>
      <c r="AW186" s="435"/>
      <c r="AX186" s="435"/>
      <c r="AY186" s="108"/>
      <c r="AZ186" s="458"/>
      <c r="BA186" s="32" t="str">
        <f t="shared" si="121"/>
        <v>226508</v>
      </c>
      <c r="BB186" s="32">
        <v>135</v>
      </c>
      <c r="BC186" s="8">
        <v>11400</v>
      </c>
      <c r="BD186" s="8">
        <f t="shared" si="117"/>
        <v>2280</v>
      </c>
      <c r="BE186" s="453"/>
      <c r="BF186" s="453"/>
    </row>
    <row r="187" spans="1:58" ht="15" customHeight="1" thickBot="1" x14ac:dyDescent="0.3">
      <c r="A187" s="336" t="s">
        <v>1011</v>
      </c>
      <c r="B187" s="339" t="s">
        <v>144</v>
      </c>
      <c r="C187" s="338">
        <v>150</v>
      </c>
      <c r="D187" s="338">
        <v>1000</v>
      </c>
      <c r="E187" s="338">
        <v>600</v>
      </c>
      <c r="F187" s="339" t="str">
        <f t="shared" si="130"/>
        <v>1000x600x150</v>
      </c>
      <c r="G187" s="470" t="s">
        <v>1284</v>
      </c>
      <c r="H187" s="471" t="s">
        <v>1286</v>
      </c>
      <c r="I187" s="342" t="s">
        <v>109</v>
      </c>
      <c r="J187" s="343"/>
      <c r="K187" s="344" t="str">
        <f>$AE187</f>
        <v>C</v>
      </c>
      <c r="L187" s="344" t="str">
        <f t="shared" si="122"/>
        <v>C</v>
      </c>
      <c r="M187" s="345" t="str">
        <f>$AE187</f>
        <v>C</v>
      </c>
      <c r="N187" s="446">
        <v>2</v>
      </c>
      <c r="O187" s="352">
        <f t="shared" si="127"/>
        <v>1.2</v>
      </c>
      <c r="P187" s="353">
        <f t="shared" si="128"/>
        <v>0.18</v>
      </c>
      <c r="Q187" s="357">
        <f t="shared" si="129"/>
        <v>16.2</v>
      </c>
      <c r="R187" s="355">
        <v>32</v>
      </c>
      <c r="S187" s="351">
        <v>4</v>
      </c>
      <c r="T187" s="351">
        <f>R187*N187</f>
        <v>64</v>
      </c>
      <c r="U187" s="352">
        <f>O187*R187</f>
        <v>38.4</v>
      </c>
      <c r="V187" s="353">
        <f>P187*R187</f>
        <v>5.76</v>
      </c>
      <c r="W187" s="352">
        <f>BB187*V187</f>
        <v>518.4</v>
      </c>
      <c r="X187" s="352" t="s">
        <v>164</v>
      </c>
      <c r="Y187" s="354">
        <f>R187/S187*N187*C187+140</f>
        <v>2540</v>
      </c>
      <c r="Z187" s="355">
        <f>AA187*R187</f>
        <v>416</v>
      </c>
      <c r="AA187" s="356">
        <v>13</v>
      </c>
      <c r="AB187" s="352">
        <f t="shared" si="131"/>
        <v>499.2</v>
      </c>
      <c r="AC187" s="353">
        <f t="shared" si="132"/>
        <v>74.88</v>
      </c>
      <c r="AD187" s="357">
        <f t="shared" si="133"/>
        <v>6739.2</v>
      </c>
      <c r="AE187" s="447" t="s">
        <v>134</v>
      </c>
      <c r="AF187" s="359">
        <f t="shared" si="124"/>
        <v>556</v>
      </c>
      <c r="AG187" s="360" t="s">
        <v>1</v>
      </c>
      <c r="AH187" s="448">
        <f t="shared" si="134"/>
        <v>667.19999999999993</v>
      </c>
      <c r="AI187" s="449">
        <f t="shared" si="135"/>
        <v>100.08</v>
      </c>
      <c r="AJ187" s="362">
        <f t="shared" si="136"/>
        <v>9007.1999999999989</v>
      </c>
      <c r="AK187" s="363"/>
      <c r="AL187" s="364" t="s">
        <v>1285</v>
      </c>
      <c r="AM187" s="365">
        <f t="shared" si="118"/>
        <v>1330.5</v>
      </c>
      <c r="AN187" s="366">
        <f t="shared" si="119"/>
        <v>1596.6</v>
      </c>
      <c r="AO187" s="367">
        <f>ROUND(BC187*(1-$AP$13),2)</f>
        <v>8870</v>
      </c>
      <c r="AP187" s="368">
        <f t="shared" si="120"/>
        <v>10644</v>
      </c>
      <c r="AQ187" s="435"/>
      <c r="AR187" s="435"/>
      <c r="AS187" s="435"/>
      <c r="AT187" s="435"/>
      <c r="AU187" s="435"/>
      <c r="AV187" s="435"/>
      <c r="AW187" s="435"/>
      <c r="AX187" s="435"/>
      <c r="AY187" s="108"/>
      <c r="AZ187" s="458"/>
      <c r="BA187" s="463" t="str">
        <f t="shared" si="121"/>
        <v>270190</v>
      </c>
      <c r="BB187" s="463">
        <v>90</v>
      </c>
      <c r="BC187" s="404">
        <v>8870</v>
      </c>
      <c r="BD187" s="404">
        <f t="shared" si="117"/>
        <v>1330.5</v>
      </c>
      <c r="BE187" s="453"/>
      <c r="BF187" s="453"/>
    </row>
    <row r="188" spans="1:58" x14ac:dyDescent="0.25">
      <c r="A188" s="145"/>
      <c r="B188" s="145"/>
      <c r="C188" s="145"/>
      <c r="D188" s="145"/>
      <c r="E188" s="145"/>
      <c r="F188" s="145"/>
      <c r="G188" s="145"/>
      <c r="H188" s="145"/>
      <c r="I188" s="147"/>
      <c r="J188" s="145"/>
      <c r="K188" s="145"/>
      <c r="L188" s="145"/>
      <c r="M188" s="145"/>
      <c r="N188" s="145"/>
      <c r="O188" s="141"/>
      <c r="P188" s="144"/>
      <c r="Q188" s="141"/>
      <c r="R188" s="146"/>
      <c r="S188" s="146"/>
      <c r="T188" s="146"/>
      <c r="U188" s="141"/>
      <c r="V188" s="144"/>
      <c r="W188" s="141"/>
      <c r="X188" s="141"/>
      <c r="Y188" s="143"/>
      <c r="Z188" s="146"/>
      <c r="AA188" s="146"/>
      <c r="AB188" s="141"/>
      <c r="AC188" s="144"/>
      <c r="AD188" s="141"/>
      <c r="AE188" s="145"/>
      <c r="AF188" s="143"/>
      <c r="AG188" s="143"/>
      <c r="AH188" s="143"/>
      <c r="AI188" s="144"/>
      <c r="AJ188" s="143"/>
      <c r="AK188" s="142"/>
      <c r="AL188" s="142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08"/>
      <c r="AZ188" s="460"/>
      <c r="BA188" s="145"/>
      <c r="BB188" s="145"/>
      <c r="BC188" s="141"/>
      <c r="BD188" s="141"/>
      <c r="BE188" s="453"/>
      <c r="BF188" s="453"/>
    </row>
    <row r="189" spans="1:58" ht="15.75" thickBot="1" x14ac:dyDescent="0.3">
      <c r="A189" s="145"/>
      <c r="B189" s="145"/>
      <c r="C189" s="145"/>
      <c r="D189" s="145"/>
      <c r="E189" s="145"/>
      <c r="F189" s="145"/>
      <c r="G189" s="145"/>
      <c r="H189" s="145"/>
      <c r="I189" s="147"/>
      <c r="J189" s="145"/>
      <c r="K189" s="145"/>
      <c r="L189" s="145"/>
      <c r="M189" s="145"/>
      <c r="N189" s="145"/>
      <c r="O189" s="141"/>
      <c r="P189" s="144"/>
      <c r="Q189" s="141"/>
      <c r="R189" s="146"/>
      <c r="S189" s="146"/>
      <c r="T189" s="146"/>
      <c r="U189" s="141"/>
      <c r="V189" s="144"/>
      <c r="W189" s="141"/>
      <c r="X189" s="141"/>
      <c r="Y189" s="143"/>
      <c r="Z189" s="146"/>
      <c r="AA189" s="146"/>
      <c r="AB189" s="141"/>
      <c r="AC189" s="144"/>
      <c r="AD189" s="141"/>
      <c r="AE189" s="145"/>
      <c r="AF189" s="143"/>
      <c r="AG189" s="143"/>
      <c r="AH189" s="143"/>
      <c r="AI189" s="144"/>
      <c r="AJ189" s="143"/>
      <c r="AK189" s="142"/>
      <c r="AL189" s="142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08"/>
      <c r="AZ189" s="460"/>
      <c r="BA189" s="145"/>
      <c r="BB189" s="145"/>
      <c r="BC189" s="141"/>
      <c r="BD189" s="141"/>
      <c r="BE189" s="453"/>
      <c r="BF189" s="453"/>
    </row>
    <row r="190" spans="1:58" s="108" customFormat="1" ht="15.75" thickBot="1" x14ac:dyDescent="0.3">
      <c r="A190" s="138"/>
      <c r="B190" s="138"/>
      <c r="C190" s="138"/>
      <c r="D190" s="138"/>
      <c r="E190" s="138"/>
      <c r="F190" s="138"/>
      <c r="G190" s="138"/>
      <c r="H190" s="138"/>
      <c r="I190" s="140"/>
      <c r="J190" s="559" t="s">
        <v>133</v>
      </c>
      <c r="K190" s="560"/>
      <c r="L190" s="560"/>
      <c r="M190" s="561"/>
      <c r="N190" s="562" t="s">
        <v>132</v>
      </c>
      <c r="O190" s="563"/>
      <c r="P190" s="563"/>
      <c r="Q190" s="564"/>
      <c r="R190" s="565" t="s">
        <v>131</v>
      </c>
      <c r="S190" s="566"/>
      <c r="T190" s="566"/>
      <c r="U190" s="566"/>
      <c r="V190" s="566"/>
      <c r="W190" s="566"/>
      <c r="X190" s="566"/>
      <c r="Y190" s="567"/>
      <c r="Z190" s="568" t="s">
        <v>130</v>
      </c>
      <c r="AA190" s="569"/>
      <c r="AB190" s="569"/>
      <c r="AC190" s="569"/>
      <c r="AD190" s="570"/>
      <c r="AE190" s="574" t="s">
        <v>129</v>
      </c>
      <c r="AF190" s="575"/>
      <c r="AG190" s="575"/>
      <c r="AH190" s="575"/>
      <c r="AI190" s="575"/>
      <c r="AJ190" s="576"/>
      <c r="AK190" s="139"/>
      <c r="AL190" s="139"/>
      <c r="AM190" s="555" t="str">
        <f>AM17</f>
        <v>ЦЕНА от 01.04.2022</v>
      </c>
      <c r="AN190" s="556"/>
      <c r="AO190" s="556"/>
      <c r="AP190" s="557"/>
      <c r="AQ190" s="433"/>
      <c r="AR190" s="433"/>
      <c r="AS190" s="433"/>
      <c r="AT190" s="433"/>
      <c r="AU190" s="433"/>
      <c r="AV190" s="433"/>
      <c r="AW190" s="433"/>
      <c r="AX190" s="433"/>
      <c r="AZ190" s="460"/>
      <c r="BC190" s="138"/>
      <c r="BD190" s="138"/>
      <c r="BE190" s="453"/>
      <c r="BF190" s="453"/>
    </row>
    <row r="191" spans="1:58" s="108" customFormat="1" ht="30.75" thickBot="1" x14ac:dyDescent="0.3">
      <c r="A191" s="137" t="s">
        <v>128</v>
      </c>
      <c r="B191" s="136" t="s">
        <v>127</v>
      </c>
      <c r="C191" s="136" t="s">
        <v>125</v>
      </c>
      <c r="D191" s="136" t="s">
        <v>124</v>
      </c>
      <c r="E191" s="136" t="s">
        <v>123</v>
      </c>
      <c r="F191" s="136" t="s">
        <v>122</v>
      </c>
      <c r="G191" s="136" t="s">
        <v>121</v>
      </c>
      <c r="H191" s="136" t="s">
        <v>120</v>
      </c>
      <c r="I191" s="135" t="s">
        <v>119</v>
      </c>
      <c r="J191" s="133" t="s">
        <v>117</v>
      </c>
      <c r="K191" s="132" t="s">
        <v>116</v>
      </c>
      <c r="L191" s="132" t="s">
        <v>115</v>
      </c>
      <c r="M191" s="131" t="s">
        <v>114</v>
      </c>
      <c r="N191" s="130" t="s">
        <v>113</v>
      </c>
      <c r="O191" s="122" t="s">
        <v>112</v>
      </c>
      <c r="P191" s="122" t="s">
        <v>111</v>
      </c>
      <c r="Q191" s="120" t="s">
        <v>110</v>
      </c>
      <c r="R191" s="129" t="s">
        <v>109</v>
      </c>
      <c r="S191" s="128" t="s">
        <v>108</v>
      </c>
      <c r="T191" s="128" t="s">
        <v>107</v>
      </c>
      <c r="U191" s="126" t="s">
        <v>106</v>
      </c>
      <c r="V191" s="127" t="s">
        <v>105</v>
      </c>
      <c r="W191" s="126" t="s">
        <v>104</v>
      </c>
      <c r="X191" s="126" t="s">
        <v>103</v>
      </c>
      <c r="Y191" s="125" t="s">
        <v>102</v>
      </c>
      <c r="Z191" s="124" t="s">
        <v>101</v>
      </c>
      <c r="AA191" s="123" t="s">
        <v>100</v>
      </c>
      <c r="AB191" s="122" t="s">
        <v>99</v>
      </c>
      <c r="AC191" s="121" t="s">
        <v>98</v>
      </c>
      <c r="AD191" s="120" t="s">
        <v>97</v>
      </c>
      <c r="AE191" s="119" t="s">
        <v>96</v>
      </c>
      <c r="AF191" s="118" t="s">
        <v>95</v>
      </c>
      <c r="AG191" s="118" t="s">
        <v>94</v>
      </c>
      <c r="AH191" s="118" t="s">
        <v>93</v>
      </c>
      <c r="AI191" s="117" t="s">
        <v>92</v>
      </c>
      <c r="AJ191" s="116" t="s">
        <v>91</v>
      </c>
      <c r="AK191" s="115" t="s">
        <v>90</v>
      </c>
      <c r="AL191" s="114" t="s">
        <v>89</v>
      </c>
      <c r="AM191" s="113" t="s">
        <v>88</v>
      </c>
      <c r="AN191" s="112" t="s">
        <v>87</v>
      </c>
      <c r="AO191" s="111" t="s">
        <v>85</v>
      </c>
      <c r="AP191" s="110" t="s">
        <v>86</v>
      </c>
      <c r="AQ191" s="434"/>
      <c r="AR191" s="434"/>
      <c r="AS191" s="434"/>
      <c r="AT191" s="434"/>
      <c r="AU191" s="434"/>
      <c r="AV191" s="434"/>
      <c r="AW191" s="434"/>
      <c r="AX191" s="434"/>
      <c r="AZ191" s="460"/>
      <c r="BA191" s="134" t="str">
        <f>G191</f>
        <v>RW код</v>
      </c>
      <c r="BB191" s="134" t="s">
        <v>118</v>
      </c>
      <c r="BC191" s="109" t="s">
        <v>85</v>
      </c>
      <c r="BD191" s="464" t="s">
        <v>88</v>
      </c>
      <c r="BE191" s="453"/>
      <c r="BF191" s="453"/>
    </row>
    <row r="192" spans="1:58" x14ac:dyDescent="0.25">
      <c r="A192" s="107" t="s">
        <v>1022</v>
      </c>
      <c r="B192" s="105" t="s">
        <v>72</v>
      </c>
      <c r="C192" s="106" t="s">
        <v>84</v>
      </c>
      <c r="D192" s="106">
        <v>1000</v>
      </c>
      <c r="E192" s="106">
        <v>600</v>
      </c>
      <c r="F192" s="105" t="str">
        <f t="shared" ref="F192:F213" si="137">D192&amp;"x"&amp;E192&amp;"x"&amp;C192</f>
        <v>1000x600x5/20</v>
      </c>
      <c r="G192" s="104" t="s">
        <v>83</v>
      </c>
      <c r="H192" s="103" t="s">
        <v>855</v>
      </c>
      <c r="I192" s="102" t="s">
        <v>1</v>
      </c>
      <c r="J192" s="100" t="str">
        <f t="shared" ref="J192:J213" si="138">$AE192</f>
        <v>A</v>
      </c>
      <c r="K192" s="99"/>
      <c r="L192" s="99" t="str">
        <f t="shared" ref="L192:L213" si="139">$AE192</f>
        <v>A</v>
      </c>
      <c r="M192" s="98"/>
      <c r="N192" s="97">
        <v>14</v>
      </c>
      <c r="O192" s="90">
        <v>8.4</v>
      </c>
      <c r="P192" s="89">
        <v>0.105</v>
      </c>
      <c r="Q192" s="88">
        <f t="shared" ref="Q192:Q213" si="140">P192*BB192</f>
        <v>16.8</v>
      </c>
      <c r="R192" s="96"/>
      <c r="S192" s="95"/>
      <c r="T192" s="94"/>
      <c r="U192" s="90"/>
      <c r="V192" s="89"/>
      <c r="W192" s="90"/>
      <c r="X192" s="90"/>
      <c r="Y192" s="93"/>
      <c r="Z192" s="92">
        <v>780</v>
      </c>
      <c r="AA192" s="91" t="s">
        <v>3</v>
      </c>
      <c r="AB192" s="90">
        <f t="shared" ref="AB192:AB213" si="141">IF($AA192="--",$Z192*O192,$AA192*U192)</f>
        <v>6552</v>
      </c>
      <c r="AC192" s="89">
        <f t="shared" ref="AC192:AC213" si="142">IF($AA192="--",$Z192*P192,$AA192*V192)</f>
        <v>81.899999999999991</v>
      </c>
      <c r="AD192" s="88">
        <f t="shared" ref="AD192:AD213" si="143">IF($AA192="--",$Z192*Q192,$AA192*W192)</f>
        <v>13104</v>
      </c>
      <c r="AE192" s="87" t="s">
        <v>2</v>
      </c>
      <c r="AF192" s="86">
        <v>1</v>
      </c>
      <c r="AG192" s="85" t="s">
        <v>1</v>
      </c>
      <c r="AH192" s="84">
        <f t="shared" ref="AH192:AH213" si="144">O192</f>
        <v>8.4</v>
      </c>
      <c r="AI192" s="83">
        <f t="shared" ref="AI192:AI213" si="145">P192</f>
        <v>0.105</v>
      </c>
      <c r="AJ192" s="82">
        <f t="shared" ref="AJ192:AJ213" si="146">Q192</f>
        <v>16.8</v>
      </c>
      <c r="AK192" s="81" t="s">
        <v>82</v>
      </c>
      <c r="AL192" s="80"/>
      <c r="AM192" s="79">
        <f>ROUND(AO192/N192,0)</f>
        <v>346</v>
      </c>
      <c r="AN192" s="78">
        <f t="shared" ref="AN192:AN213" si="147">ROUND(AM192*1.2,2)</f>
        <v>415.2</v>
      </c>
      <c r="AO192" s="77">
        <f>ROUND(BC192*(1-$AP$14),2)</f>
        <v>4844</v>
      </c>
      <c r="AP192" s="76">
        <f>ROUND(AO192*1.2,2)</f>
        <v>5812.8</v>
      </c>
      <c r="AQ192" s="435"/>
      <c r="AR192" s="435"/>
      <c r="AS192" s="435"/>
      <c r="AT192" s="435"/>
      <c r="AU192" s="435"/>
      <c r="AV192" s="435"/>
      <c r="AW192" s="435"/>
      <c r="AX192" s="435"/>
      <c r="AY192" s="108"/>
      <c r="AZ192" s="458"/>
      <c r="BA192" s="101" t="str">
        <f t="shared" ref="BA192:BA213" si="148">TEXT(G192,0)</f>
        <v>223421</v>
      </c>
      <c r="BB192" s="101">
        <v>160</v>
      </c>
      <c r="BC192" s="75">
        <v>4844</v>
      </c>
      <c r="BD192" s="75">
        <f>AM192</f>
        <v>346</v>
      </c>
      <c r="BE192" s="475"/>
      <c r="BF192" s="476"/>
    </row>
    <row r="193" spans="1:58" x14ac:dyDescent="0.25">
      <c r="A193" s="73" t="s">
        <v>1022</v>
      </c>
      <c r="B193" s="72" t="s">
        <v>72</v>
      </c>
      <c r="C193" s="71" t="s">
        <v>68</v>
      </c>
      <c r="D193" s="74">
        <v>1000</v>
      </c>
      <c r="E193" s="74">
        <v>600</v>
      </c>
      <c r="F193" s="70" t="str">
        <f t="shared" si="137"/>
        <v>1000x600x20/35</v>
      </c>
      <c r="G193" s="69" t="s">
        <v>81</v>
      </c>
      <c r="H193" s="68" t="s">
        <v>80</v>
      </c>
      <c r="I193" s="67" t="s">
        <v>1</v>
      </c>
      <c r="J193" s="65" t="str">
        <f t="shared" si="138"/>
        <v>A</v>
      </c>
      <c r="K193" s="64"/>
      <c r="L193" s="64" t="str">
        <f t="shared" si="139"/>
        <v>A</v>
      </c>
      <c r="M193" s="63"/>
      <c r="N193" s="62">
        <v>6</v>
      </c>
      <c r="O193" s="55">
        <v>3.6</v>
      </c>
      <c r="P193" s="54">
        <v>9.9000000000000005E-2</v>
      </c>
      <c r="Q193" s="53">
        <f t="shared" si="140"/>
        <v>15.84</v>
      </c>
      <c r="R193" s="61"/>
      <c r="S193" s="60"/>
      <c r="T193" s="59"/>
      <c r="U193" s="55"/>
      <c r="V193" s="54"/>
      <c r="W193" s="55"/>
      <c r="X193" s="55"/>
      <c r="Y193" s="58"/>
      <c r="Z193" s="57">
        <v>832</v>
      </c>
      <c r="AA193" s="56" t="s">
        <v>3</v>
      </c>
      <c r="AB193" s="55">
        <f t="shared" si="141"/>
        <v>2995.2000000000003</v>
      </c>
      <c r="AC193" s="54">
        <f t="shared" si="142"/>
        <v>82.368000000000009</v>
      </c>
      <c r="AD193" s="53">
        <f t="shared" si="143"/>
        <v>13178.88</v>
      </c>
      <c r="AE193" s="52" t="s">
        <v>2</v>
      </c>
      <c r="AF193" s="51">
        <v>1</v>
      </c>
      <c r="AG193" s="50" t="s">
        <v>1</v>
      </c>
      <c r="AH193" s="49">
        <f t="shared" si="144"/>
        <v>3.6</v>
      </c>
      <c r="AI193" s="48">
        <f t="shared" si="145"/>
        <v>9.9000000000000005E-2</v>
      </c>
      <c r="AJ193" s="47">
        <f t="shared" si="146"/>
        <v>15.84</v>
      </c>
      <c r="AK193" s="46" t="s">
        <v>79</v>
      </c>
      <c r="AL193" s="45"/>
      <c r="AM193" s="44">
        <f t="shared" ref="AM193:AM213" si="149">ROUND(AO193/N193,0)</f>
        <v>422</v>
      </c>
      <c r="AN193" s="43">
        <f t="shared" si="147"/>
        <v>506.4</v>
      </c>
      <c r="AO193" s="42">
        <f t="shared" ref="AO193:AO213" si="150">ROUND(BC193*(1-$AP$14),2)</f>
        <v>2532</v>
      </c>
      <c r="AP193" s="41">
        <f t="shared" ref="AP193:AP213" si="151">ROUND(AO193*1.2,2)</f>
        <v>3038.4</v>
      </c>
      <c r="AQ193" s="435"/>
      <c r="AR193" s="435"/>
      <c r="AS193" s="435"/>
      <c r="AT193" s="435"/>
      <c r="AU193" s="435"/>
      <c r="AV193" s="435"/>
      <c r="AW193" s="435"/>
      <c r="AX193" s="435"/>
      <c r="AY193" s="108"/>
      <c r="AZ193" s="458"/>
      <c r="BA193" s="66" t="str">
        <f t="shared" si="148"/>
        <v>223422</v>
      </c>
      <c r="BB193" s="66">
        <v>160</v>
      </c>
      <c r="BC193" s="40">
        <v>2532</v>
      </c>
      <c r="BD193" s="40">
        <f t="shared" ref="BD193:BD213" si="152">AM193</f>
        <v>422</v>
      </c>
      <c r="BE193" s="475"/>
      <c r="BF193" s="476"/>
    </row>
    <row r="194" spans="1:58" x14ac:dyDescent="0.25">
      <c r="A194" s="73" t="s">
        <v>1022</v>
      </c>
      <c r="B194" s="72" t="s">
        <v>72</v>
      </c>
      <c r="C194" s="71" t="s">
        <v>65</v>
      </c>
      <c r="D194" s="74">
        <v>1000</v>
      </c>
      <c r="E194" s="74">
        <v>600</v>
      </c>
      <c r="F194" s="70" t="str">
        <f t="shared" si="137"/>
        <v>1000x600x35/50</v>
      </c>
      <c r="G194" s="69" t="s">
        <v>78</v>
      </c>
      <c r="H194" s="68" t="s">
        <v>77</v>
      </c>
      <c r="I194" s="67" t="s">
        <v>1</v>
      </c>
      <c r="J194" s="65" t="str">
        <f t="shared" si="138"/>
        <v>A</v>
      </c>
      <c r="K194" s="64"/>
      <c r="L194" s="64" t="str">
        <f t="shared" si="139"/>
        <v>A</v>
      </c>
      <c r="M194" s="63"/>
      <c r="N194" s="62">
        <v>4</v>
      </c>
      <c r="O194" s="55">
        <v>2.4</v>
      </c>
      <c r="P194" s="54">
        <v>0.10199999999999999</v>
      </c>
      <c r="Q194" s="53">
        <f t="shared" si="140"/>
        <v>16.32</v>
      </c>
      <c r="R194" s="61"/>
      <c r="S194" s="60"/>
      <c r="T194" s="59"/>
      <c r="U194" s="55"/>
      <c r="V194" s="54"/>
      <c r="W194" s="55"/>
      <c r="X194" s="55"/>
      <c r="Y194" s="58"/>
      <c r="Z194" s="57">
        <v>780</v>
      </c>
      <c r="AA194" s="56" t="s">
        <v>3</v>
      </c>
      <c r="AB194" s="55">
        <f t="shared" si="141"/>
        <v>1872</v>
      </c>
      <c r="AC194" s="54">
        <f t="shared" si="142"/>
        <v>79.559999999999988</v>
      </c>
      <c r="AD194" s="53">
        <f t="shared" si="143"/>
        <v>12729.6</v>
      </c>
      <c r="AE194" s="52" t="s">
        <v>2</v>
      </c>
      <c r="AF194" s="51">
        <v>1</v>
      </c>
      <c r="AG194" s="50" t="s">
        <v>1</v>
      </c>
      <c r="AH194" s="49">
        <f t="shared" si="144"/>
        <v>2.4</v>
      </c>
      <c r="AI194" s="48">
        <f t="shared" si="145"/>
        <v>0.10199999999999999</v>
      </c>
      <c r="AJ194" s="47">
        <f t="shared" si="146"/>
        <v>16.32</v>
      </c>
      <c r="AK194" s="46" t="s">
        <v>76</v>
      </c>
      <c r="AL194" s="45"/>
      <c r="AM194" s="44">
        <f t="shared" si="149"/>
        <v>590</v>
      </c>
      <c r="AN194" s="43">
        <f t="shared" si="147"/>
        <v>708</v>
      </c>
      <c r="AO194" s="42">
        <f t="shared" si="150"/>
        <v>2360</v>
      </c>
      <c r="AP194" s="41">
        <f t="shared" si="151"/>
        <v>2832</v>
      </c>
      <c r="AQ194" s="435"/>
      <c r="AR194" s="435"/>
      <c r="AS194" s="435"/>
      <c r="AT194" s="435"/>
      <c r="AU194" s="435"/>
      <c r="AV194" s="435"/>
      <c r="AW194" s="435"/>
      <c r="AX194" s="435"/>
      <c r="AY194" s="108"/>
      <c r="AZ194" s="458"/>
      <c r="BA194" s="66" t="str">
        <f t="shared" si="148"/>
        <v>223583</v>
      </c>
      <c r="BB194" s="66">
        <v>160</v>
      </c>
      <c r="BC194" s="40">
        <v>2360</v>
      </c>
      <c r="BD194" s="40">
        <f t="shared" si="152"/>
        <v>590</v>
      </c>
      <c r="BE194" s="475"/>
      <c r="BF194" s="476"/>
    </row>
    <row r="195" spans="1:58" x14ac:dyDescent="0.25">
      <c r="A195" s="73" t="s">
        <v>1022</v>
      </c>
      <c r="B195" s="72" t="s">
        <v>72</v>
      </c>
      <c r="C195" s="71" t="s">
        <v>61</v>
      </c>
      <c r="D195" s="74">
        <v>1000</v>
      </c>
      <c r="E195" s="74">
        <v>600</v>
      </c>
      <c r="F195" s="70" t="str">
        <f t="shared" si="137"/>
        <v>1000x600x50/65</v>
      </c>
      <c r="G195" s="69" t="s">
        <v>75</v>
      </c>
      <c r="H195" s="68" t="s">
        <v>74</v>
      </c>
      <c r="I195" s="67" t="s">
        <v>1</v>
      </c>
      <c r="J195" s="65" t="str">
        <f t="shared" si="138"/>
        <v>A</v>
      </c>
      <c r="K195" s="64"/>
      <c r="L195" s="64" t="str">
        <f t="shared" si="139"/>
        <v>A</v>
      </c>
      <c r="M195" s="63"/>
      <c r="N195" s="62">
        <v>2</v>
      </c>
      <c r="O195" s="55">
        <v>1.2</v>
      </c>
      <c r="P195" s="54">
        <v>6.9000000000000006E-2</v>
      </c>
      <c r="Q195" s="53">
        <f t="shared" si="140"/>
        <v>11.040000000000001</v>
      </c>
      <c r="R195" s="61"/>
      <c r="S195" s="60"/>
      <c r="T195" s="59"/>
      <c r="U195" s="55"/>
      <c r="V195" s="54"/>
      <c r="W195" s="55"/>
      <c r="X195" s="55"/>
      <c r="Y195" s="58"/>
      <c r="Z195" s="57">
        <v>1144</v>
      </c>
      <c r="AA195" s="56" t="s">
        <v>3</v>
      </c>
      <c r="AB195" s="55">
        <f t="shared" si="141"/>
        <v>1372.8</v>
      </c>
      <c r="AC195" s="54">
        <f t="shared" si="142"/>
        <v>78.936000000000007</v>
      </c>
      <c r="AD195" s="53">
        <f t="shared" si="143"/>
        <v>12629.76</v>
      </c>
      <c r="AE195" s="52" t="s">
        <v>2</v>
      </c>
      <c r="AF195" s="51">
        <v>1</v>
      </c>
      <c r="AG195" s="50" t="s">
        <v>1</v>
      </c>
      <c r="AH195" s="49">
        <f t="shared" si="144"/>
        <v>1.2</v>
      </c>
      <c r="AI195" s="48">
        <f t="shared" si="145"/>
        <v>6.9000000000000006E-2</v>
      </c>
      <c r="AJ195" s="47">
        <f t="shared" si="146"/>
        <v>11.040000000000001</v>
      </c>
      <c r="AK195" s="46" t="s">
        <v>73</v>
      </c>
      <c r="AL195" s="45"/>
      <c r="AM195" s="44">
        <f t="shared" si="149"/>
        <v>850</v>
      </c>
      <c r="AN195" s="43">
        <f t="shared" si="147"/>
        <v>1020</v>
      </c>
      <c r="AO195" s="42">
        <f t="shared" si="150"/>
        <v>1700</v>
      </c>
      <c r="AP195" s="41">
        <f t="shared" si="151"/>
        <v>2040</v>
      </c>
      <c r="AQ195" s="435"/>
      <c r="AR195" s="435"/>
      <c r="AS195" s="435"/>
      <c r="AT195" s="435"/>
      <c r="AU195" s="435"/>
      <c r="AV195" s="435"/>
      <c r="AW195" s="435"/>
      <c r="AX195" s="435"/>
      <c r="AY195" s="108"/>
      <c r="AZ195" s="458"/>
      <c r="BA195" s="66" t="str">
        <f t="shared" si="148"/>
        <v>223590</v>
      </c>
      <c r="BB195" s="66">
        <v>160</v>
      </c>
      <c r="BC195" s="40">
        <v>1700</v>
      </c>
      <c r="BD195" s="40">
        <f t="shared" si="152"/>
        <v>850</v>
      </c>
      <c r="BE195" s="475"/>
      <c r="BF195" s="476"/>
    </row>
    <row r="196" spans="1:58" x14ac:dyDescent="0.25">
      <c r="A196" s="73" t="s">
        <v>1022</v>
      </c>
      <c r="B196" s="72" t="s">
        <v>72</v>
      </c>
      <c r="C196" s="71">
        <v>60</v>
      </c>
      <c r="D196" s="74">
        <v>1000</v>
      </c>
      <c r="E196" s="74">
        <v>600</v>
      </c>
      <c r="F196" s="70" t="str">
        <f t="shared" si="137"/>
        <v>1000x600x60</v>
      </c>
      <c r="G196" s="69" t="s">
        <v>71</v>
      </c>
      <c r="H196" s="68" t="s">
        <v>70</v>
      </c>
      <c r="I196" s="67" t="s">
        <v>1</v>
      </c>
      <c r="J196" s="65" t="str">
        <f t="shared" si="138"/>
        <v>A</v>
      </c>
      <c r="K196" s="64"/>
      <c r="L196" s="64" t="str">
        <f t="shared" si="139"/>
        <v>A</v>
      </c>
      <c r="M196" s="63"/>
      <c r="N196" s="62">
        <v>3</v>
      </c>
      <c r="O196" s="55">
        <v>1.8</v>
      </c>
      <c r="P196" s="54">
        <v>0.108</v>
      </c>
      <c r="Q196" s="53">
        <f t="shared" si="140"/>
        <v>17.28</v>
      </c>
      <c r="R196" s="61"/>
      <c r="S196" s="60"/>
      <c r="T196" s="59"/>
      <c r="U196" s="55"/>
      <c r="V196" s="54"/>
      <c r="W196" s="55"/>
      <c r="X196" s="55"/>
      <c r="Y196" s="58"/>
      <c r="Z196" s="57">
        <v>728</v>
      </c>
      <c r="AA196" s="56" t="s">
        <v>3</v>
      </c>
      <c r="AB196" s="55">
        <f t="shared" si="141"/>
        <v>1310.4000000000001</v>
      </c>
      <c r="AC196" s="54">
        <f t="shared" si="142"/>
        <v>78.623999999999995</v>
      </c>
      <c r="AD196" s="53">
        <f t="shared" si="143"/>
        <v>12579.84</v>
      </c>
      <c r="AE196" s="52" t="s">
        <v>2</v>
      </c>
      <c r="AF196" s="51">
        <v>1</v>
      </c>
      <c r="AG196" s="50" t="s">
        <v>1</v>
      </c>
      <c r="AH196" s="49">
        <f t="shared" si="144"/>
        <v>1.8</v>
      </c>
      <c r="AI196" s="48">
        <f t="shared" si="145"/>
        <v>0.108</v>
      </c>
      <c r="AJ196" s="47">
        <f t="shared" si="146"/>
        <v>17.28</v>
      </c>
      <c r="AK196" s="46" t="s">
        <v>69</v>
      </c>
      <c r="AL196" s="45"/>
      <c r="AM196" s="44">
        <f t="shared" si="149"/>
        <v>793</v>
      </c>
      <c r="AN196" s="43">
        <f t="shared" si="147"/>
        <v>951.6</v>
      </c>
      <c r="AO196" s="42">
        <f t="shared" si="150"/>
        <v>2379</v>
      </c>
      <c r="AP196" s="41">
        <f t="shared" si="151"/>
        <v>2854.8</v>
      </c>
      <c r="AQ196" s="435"/>
      <c r="AR196" s="435"/>
      <c r="AS196" s="435"/>
      <c r="AT196" s="435"/>
      <c r="AU196" s="435"/>
      <c r="AV196" s="435"/>
      <c r="AW196" s="435"/>
      <c r="AX196" s="435"/>
      <c r="AY196" s="108"/>
      <c r="AZ196" s="458"/>
      <c r="BA196" s="66" t="str">
        <f t="shared" si="148"/>
        <v>224323</v>
      </c>
      <c r="BB196" s="66">
        <v>160</v>
      </c>
      <c r="BC196" s="40">
        <v>2379</v>
      </c>
      <c r="BD196" s="40">
        <f t="shared" si="152"/>
        <v>793</v>
      </c>
      <c r="BE196" s="475"/>
      <c r="BF196" s="476"/>
    </row>
    <row r="197" spans="1:58" x14ac:dyDescent="0.25">
      <c r="A197" s="73" t="s">
        <v>1022</v>
      </c>
      <c r="B197" s="70" t="s">
        <v>53</v>
      </c>
      <c r="C197" s="71" t="s">
        <v>68</v>
      </c>
      <c r="D197" s="71">
        <v>1000</v>
      </c>
      <c r="E197" s="71">
        <v>600</v>
      </c>
      <c r="F197" s="70" t="str">
        <f t="shared" si="137"/>
        <v>1000x600x20/35</v>
      </c>
      <c r="G197" s="69" t="s">
        <v>67</v>
      </c>
      <c r="H197" s="68" t="s">
        <v>856</v>
      </c>
      <c r="I197" s="67" t="s">
        <v>1</v>
      </c>
      <c r="J197" s="65" t="str">
        <f t="shared" si="138"/>
        <v>A</v>
      </c>
      <c r="K197" s="64"/>
      <c r="L197" s="64" t="str">
        <f t="shared" si="139"/>
        <v>A</v>
      </c>
      <c r="M197" s="63"/>
      <c r="N197" s="62">
        <v>10</v>
      </c>
      <c r="O197" s="55">
        <v>6</v>
      </c>
      <c r="P197" s="54">
        <v>0.16500000000000001</v>
      </c>
      <c r="Q197" s="53">
        <f t="shared" si="140"/>
        <v>16.5</v>
      </c>
      <c r="R197" s="61"/>
      <c r="S197" s="60"/>
      <c r="T197" s="59"/>
      <c r="U197" s="55"/>
      <c r="V197" s="54"/>
      <c r="W197" s="55"/>
      <c r="X197" s="55"/>
      <c r="Y197" s="58"/>
      <c r="Z197" s="57">
        <v>468</v>
      </c>
      <c r="AA197" s="56" t="s">
        <v>3</v>
      </c>
      <c r="AB197" s="55">
        <f t="shared" si="141"/>
        <v>2808</v>
      </c>
      <c r="AC197" s="54">
        <f t="shared" si="142"/>
        <v>77.22</v>
      </c>
      <c r="AD197" s="53">
        <f t="shared" si="143"/>
        <v>7722</v>
      </c>
      <c r="AE197" s="52" t="s">
        <v>2</v>
      </c>
      <c r="AF197" s="51">
        <v>1</v>
      </c>
      <c r="AG197" s="50" t="s">
        <v>1</v>
      </c>
      <c r="AH197" s="49">
        <f t="shared" si="144"/>
        <v>6</v>
      </c>
      <c r="AI197" s="48">
        <f t="shared" si="145"/>
        <v>0.16500000000000001</v>
      </c>
      <c r="AJ197" s="47">
        <f t="shared" si="146"/>
        <v>16.5</v>
      </c>
      <c r="AK197" s="46" t="s">
        <v>66</v>
      </c>
      <c r="AL197" s="45"/>
      <c r="AM197" s="44">
        <f t="shared" si="149"/>
        <v>245</v>
      </c>
      <c r="AN197" s="43">
        <f t="shared" si="147"/>
        <v>294</v>
      </c>
      <c r="AO197" s="42">
        <f t="shared" si="150"/>
        <v>2450</v>
      </c>
      <c r="AP197" s="41">
        <f t="shared" si="151"/>
        <v>2940</v>
      </c>
      <c r="AQ197" s="435"/>
      <c r="AR197" s="435"/>
      <c r="AS197" s="435"/>
      <c r="AT197" s="435"/>
      <c r="AU197" s="435"/>
      <c r="AV197" s="435"/>
      <c r="AW197" s="435"/>
      <c r="AX197" s="435"/>
      <c r="AY197" s="108"/>
      <c r="AZ197" s="458"/>
      <c r="BA197" s="66" t="str">
        <f t="shared" si="148"/>
        <v>224093</v>
      </c>
      <c r="BB197" s="66">
        <v>100</v>
      </c>
      <c r="BC197" s="40">
        <v>2450</v>
      </c>
      <c r="BD197" s="40">
        <f t="shared" si="152"/>
        <v>245</v>
      </c>
      <c r="BE197" s="475"/>
      <c r="BF197" s="476"/>
    </row>
    <row r="198" spans="1:58" x14ac:dyDescent="0.25">
      <c r="A198" s="73" t="s">
        <v>1022</v>
      </c>
      <c r="B198" s="72" t="s">
        <v>53</v>
      </c>
      <c r="C198" s="71" t="s">
        <v>65</v>
      </c>
      <c r="D198" s="74">
        <v>1000</v>
      </c>
      <c r="E198" s="74">
        <v>600</v>
      </c>
      <c r="F198" s="70" t="str">
        <f t="shared" si="137"/>
        <v>1000x600x35/50</v>
      </c>
      <c r="G198" s="69" t="s">
        <v>64</v>
      </c>
      <c r="H198" s="68" t="s">
        <v>63</v>
      </c>
      <c r="I198" s="67" t="s">
        <v>1</v>
      </c>
      <c r="J198" s="65" t="str">
        <f t="shared" si="138"/>
        <v>A</v>
      </c>
      <c r="K198" s="64"/>
      <c r="L198" s="64" t="str">
        <f t="shared" si="139"/>
        <v>A</v>
      </c>
      <c r="M198" s="63"/>
      <c r="N198" s="62">
        <v>6</v>
      </c>
      <c r="O198" s="55">
        <v>3.6</v>
      </c>
      <c r="P198" s="54">
        <v>0.153</v>
      </c>
      <c r="Q198" s="53">
        <f t="shared" si="140"/>
        <v>15.299999999999999</v>
      </c>
      <c r="R198" s="61"/>
      <c r="S198" s="60"/>
      <c r="T198" s="59"/>
      <c r="U198" s="55"/>
      <c r="V198" s="54"/>
      <c r="W198" s="55"/>
      <c r="X198" s="55"/>
      <c r="Y198" s="58"/>
      <c r="Z198" s="57">
        <v>520</v>
      </c>
      <c r="AA198" s="56" t="s">
        <v>3</v>
      </c>
      <c r="AB198" s="55">
        <f t="shared" si="141"/>
        <v>1872</v>
      </c>
      <c r="AC198" s="54">
        <f t="shared" si="142"/>
        <v>79.56</v>
      </c>
      <c r="AD198" s="53">
        <f t="shared" si="143"/>
        <v>7955.9999999999991</v>
      </c>
      <c r="AE198" s="52" t="s">
        <v>2</v>
      </c>
      <c r="AF198" s="51">
        <v>1</v>
      </c>
      <c r="AG198" s="50" t="s">
        <v>1</v>
      </c>
      <c r="AH198" s="49">
        <f t="shared" si="144"/>
        <v>3.6</v>
      </c>
      <c r="AI198" s="48">
        <f t="shared" si="145"/>
        <v>0.153</v>
      </c>
      <c r="AJ198" s="47">
        <f t="shared" si="146"/>
        <v>15.299999999999999</v>
      </c>
      <c r="AK198" s="46" t="s">
        <v>62</v>
      </c>
      <c r="AL198" s="45"/>
      <c r="AM198" s="44">
        <f t="shared" si="149"/>
        <v>372</v>
      </c>
      <c r="AN198" s="43">
        <f t="shared" si="147"/>
        <v>446.4</v>
      </c>
      <c r="AO198" s="42">
        <f t="shared" si="150"/>
        <v>2232</v>
      </c>
      <c r="AP198" s="41">
        <f t="shared" si="151"/>
        <v>2678.4</v>
      </c>
      <c r="AQ198" s="435"/>
      <c r="AR198" s="435"/>
      <c r="AS198" s="435"/>
      <c r="AT198" s="435"/>
      <c r="AU198" s="435"/>
      <c r="AV198" s="435"/>
      <c r="AW198" s="435"/>
      <c r="AX198" s="435"/>
      <c r="AY198" s="108"/>
      <c r="AZ198" s="458"/>
      <c r="BA198" s="66" t="str">
        <f t="shared" si="148"/>
        <v>224094</v>
      </c>
      <c r="BB198" s="66">
        <v>100</v>
      </c>
      <c r="BC198" s="40">
        <v>2232</v>
      </c>
      <c r="BD198" s="40">
        <f t="shared" si="152"/>
        <v>372</v>
      </c>
      <c r="BE198" s="475"/>
      <c r="BF198" s="476"/>
    </row>
    <row r="199" spans="1:58" x14ac:dyDescent="0.25">
      <c r="A199" s="73" t="s">
        <v>1022</v>
      </c>
      <c r="B199" s="72" t="s">
        <v>53</v>
      </c>
      <c r="C199" s="71" t="s">
        <v>61</v>
      </c>
      <c r="D199" s="74">
        <v>1000</v>
      </c>
      <c r="E199" s="74">
        <v>600</v>
      </c>
      <c r="F199" s="70" t="str">
        <f t="shared" si="137"/>
        <v>1000x600x50/65</v>
      </c>
      <c r="G199" s="69" t="s">
        <v>60</v>
      </c>
      <c r="H199" s="68" t="s">
        <v>59</v>
      </c>
      <c r="I199" s="67" t="s">
        <v>1</v>
      </c>
      <c r="J199" s="65" t="str">
        <f t="shared" si="138"/>
        <v>A</v>
      </c>
      <c r="K199" s="64"/>
      <c r="L199" s="64" t="str">
        <f t="shared" si="139"/>
        <v>A</v>
      </c>
      <c r="M199" s="63"/>
      <c r="N199" s="62">
        <v>4</v>
      </c>
      <c r="O199" s="55">
        <v>2.4</v>
      </c>
      <c r="P199" s="54">
        <v>0.13800000000000001</v>
      </c>
      <c r="Q199" s="53">
        <f t="shared" si="140"/>
        <v>13.8</v>
      </c>
      <c r="R199" s="61"/>
      <c r="S199" s="60"/>
      <c r="T199" s="59"/>
      <c r="U199" s="55"/>
      <c r="V199" s="54"/>
      <c r="W199" s="55"/>
      <c r="X199" s="55"/>
      <c r="Y199" s="58"/>
      <c r="Z199" s="57">
        <v>572</v>
      </c>
      <c r="AA199" s="56" t="s">
        <v>3</v>
      </c>
      <c r="AB199" s="55">
        <f t="shared" si="141"/>
        <v>1372.8</v>
      </c>
      <c r="AC199" s="54">
        <f t="shared" si="142"/>
        <v>78.936000000000007</v>
      </c>
      <c r="AD199" s="53">
        <f t="shared" si="143"/>
        <v>7893.6</v>
      </c>
      <c r="AE199" s="52" t="s">
        <v>2</v>
      </c>
      <c r="AF199" s="51">
        <v>1</v>
      </c>
      <c r="AG199" s="50" t="s">
        <v>1</v>
      </c>
      <c r="AH199" s="49">
        <f t="shared" si="144"/>
        <v>2.4</v>
      </c>
      <c r="AI199" s="48">
        <f t="shared" si="145"/>
        <v>0.13800000000000001</v>
      </c>
      <c r="AJ199" s="47">
        <f t="shared" si="146"/>
        <v>13.8</v>
      </c>
      <c r="AK199" s="46" t="s">
        <v>58</v>
      </c>
      <c r="AL199" s="45"/>
      <c r="AM199" s="44">
        <f t="shared" si="149"/>
        <v>408</v>
      </c>
      <c r="AN199" s="43">
        <f t="shared" si="147"/>
        <v>489.6</v>
      </c>
      <c r="AO199" s="42">
        <f t="shared" si="150"/>
        <v>1632</v>
      </c>
      <c r="AP199" s="41">
        <f t="shared" si="151"/>
        <v>1958.4</v>
      </c>
      <c r="AQ199" s="435"/>
      <c r="AR199" s="435"/>
      <c r="AS199" s="435"/>
      <c r="AT199" s="435"/>
      <c r="AU199" s="435"/>
      <c r="AV199" s="435"/>
      <c r="AW199" s="435"/>
      <c r="AX199" s="435"/>
      <c r="AY199" s="108"/>
      <c r="AZ199" s="458"/>
      <c r="BA199" s="66" t="str">
        <f t="shared" si="148"/>
        <v>224096</v>
      </c>
      <c r="BB199" s="66">
        <v>100</v>
      </c>
      <c r="BC199" s="40">
        <v>1632</v>
      </c>
      <c r="BD199" s="40">
        <f t="shared" si="152"/>
        <v>408</v>
      </c>
      <c r="BE199" s="475"/>
      <c r="BF199" s="476"/>
    </row>
    <row r="200" spans="1:58" x14ac:dyDescent="0.25">
      <c r="A200" s="73" t="s">
        <v>1022</v>
      </c>
      <c r="B200" s="72" t="s">
        <v>53</v>
      </c>
      <c r="C200" s="71" t="s">
        <v>57</v>
      </c>
      <c r="D200" s="74">
        <v>1000</v>
      </c>
      <c r="E200" s="74">
        <v>600</v>
      </c>
      <c r="F200" s="70" t="str">
        <f t="shared" si="137"/>
        <v>1000x600x65/80</v>
      </c>
      <c r="G200" s="69" t="s">
        <v>56</v>
      </c>
      <c r="H200" s="68" t="s">
        <v>55</v>
      </c>
      <c r="I200" s="67" t="s">
        <v>1</v>
      </c>
      <c r="J200" s="65" t="str">
        <f t="shared" si="138"/>
        <v>A</v>
      </c>
      <c r="K200" s="64"/>
      <c r="L200" s="64" t="str">
        <f t="shared" si="139"/>
        <v>A</v>
      </c>
      <c r="M200" s="63"/>
      <c r="N200" s="62">
        <v>4</v>
      </c>
      <c r="O200" s="55">
        <v>2.4</v>
      </c>
      <c r="P200" s="54">
        <v>0.17399999999999999</v>
      </c>
      <c r="Q200" s="53">
        <f t="shared" si="140"/>
        <v>17.399999999999999</v>
      </c>
      <c r="R200" s="61"/>
      <c r="S200" s="60"/>
      <c r="T200" s="59"/>
      <c r="U200" s="55"/>
      <c r="V200" s="54"/>
      <c r="W200" s="55"/>
      <c r="X200" s="55"/>
      <c r="Y200" s="58"/>
      <c r="Z200" s="57">
        <v>468</v>
      </c>
      <c r="AA200" s="56" t="s">
        <v>3</v>
      </c>
      <c r="AB200" s="55">
        <f t="shared" si="141"/>
        <v>1123.2</v>
      </c>
      <c r="AC200" s="54">
        <f t="shared" si="142"/>
        <v>81.431999999999988</v>
      </c>
      <c r="AD200" s="53">
        <f t="shared" si="143"/>
        <v>8143.1999999999989</v>
      </c>
      <c r="AE200" s="52" t="s">
        <v>2</v>
      </c>
      <c r="AF200" s="51">
        <v>1</v>
      </c>
      <c r="AG200" s="50" t="s">
        <v>1</v>
      </c>
      <c r="AH200" s="49">
        <f t="shared" si="144"/>
        <v>2.4</v>
      </c>
      <c r="AI200" s="48">
        <f t="shared" si="145"/>
        <v>0.17399999999999999</v>
      </c>
      <c r="AJ200" s="47">
        <f t="shared" si="146"/>
        <v>17.399999999999999</v>
      </c>
      <c r="AK200" s="46" t="s">
        <v>54</v>
      </c>
      <c r="AL200" s="45"/>
      <c r="AM200" s="44">
        <f t="shared" si="149"/>
        <v>535</v>
      </c>
      <c r="AN200" s="43">
        <f t="shared" si="147"/>
        <v>642</v>
      </c>
      <c r="AO200" s="42">
        <f t="shared" si="150"/>
        <v>2140</v>
      </c>
      <c r="AP200" s="41">
        <f t="shared" si="151"/>
        <v>2568</v>
      </c>
      <c r="AQ200" s="435"/>
      <c r="AR200" s="435"/>
      <c r="AS200" s="435"/>
      <c r="AT200" s="435"/>
      <c r="AU200" s="435"/>
      <c r="AV200" s="435"/>
      <c r="AW200" s="435"/>
      <c r="AX200" s="435"/>
      <c r="AY200" s="108"/>
      <c r="AZ200" s="458"/>
      <c r="BA200" s="66" t="str">
        <f t="shared" si="148"/>
        <v>120357</v>
      </c>
      <c r="BB200" s="66">
        <v>100</v>
      </c>
      <c r="BC200" s="40">
        <v>2140</v>
      </c>
      <c r="BD200" s="40">
        <f t="shared" si="152"/>
        <v>535</v>
      </c>
      <c r="BE200" s="475"/>
      <c r="BF200" s="476"/>
    </row>
    <row r="201" spans="1:58" x14ac:dyDescent="0.25">
      <c r="A201" s="73" t="s">
        <v>1022</v>
      </c>
      <c r="B201" s="72" t="s">
        <v>53</v>
      </c>
      <c r="C201" s="71">
        <v>60</v>
      </c>
      <c r="D201" s="74">
        <v>1000</v>
      </c>
      <c r="E201" s="74">
        <v>600</v>
      </c>
      <c r="F201" s="70" t="str">
        <f t="shared" si="137"/>
        <v>1000x600x60</v>
      </c>
      <c r="G201" s="69" t="s">
        <v>52</v>
      </c>
      <c r="H201" s="68" t="s">
        <v>51</v>
      </c>
      <c r="I201" s="67" t="s">
        <v>1</v>
      </c>
      <c r="J201" s="65" t="str">
        <f t="shared" si="138"/>
        <v>A</v>
      </c>
      <c r="K201" s="64"/>
      <c r="L201" s="64" t="str">
        <f t="shared" si="139"/>
        <v>A</v>
      </c>
      <c r="M201" s="63"/>
      <c r="N201" s="62">
        <v>4</v>
      </c>
      <c r="O201" s="55">
        <v>2.4</v>
      </c>
      <c r="P201" s="54">
        <v>0.14399999999999999</v>
      </c>
      <c r="Q201" s="53">
        <f t="shared" si="140"/>
        <v>14.399999999999999</v>
      </c>
      <c r="R201" s="61"/>
      <c r="S201" s="60"/>
      <c r="T201" s="59"/>
      <c r="U201" s="55"/>
      <c r="V201" s="54"/>
      <c r="W201" s="55"/>
      <c r="X201" s="55"/>
      <c r="Y201" s="58"/>
      <c r="Z201" s="57">
        <v>572</v>
      </c>
      <c r="AA201" s="56" t="s">
        <v>3</v>
      </c>
      <c r="AB201" s="55">
        <f t="shared" si="141"/>
        <v>1372.8</v>
      </c>
      <c r="AC201" s="54">
        <f t="shared" si="142"/>
        <v>82.367999999999995</v>
      </c>
      <c r="AD201" s="53">
        <f t="shared" si="143"/>
        <v>8236.7999999999993</v>
      </c>
      <c r="AE201" s="52" t="s">
        <v>2</v>
      </c>
      <c r="AF201" s="51">
        <v>1</v>
      </c>
      <c r="AG201" s="50" t="s">
        <v>1</v>
      </c>
      <c r="AH201" s="49">
        <f t="shared" si="144"/>
        <v>2.4</v>
      </c>
      <c r="AI201" s="48">
        <f t="shared" si="145"/>
        <v>0.14399999999999999</v>
      </c>
      <c r="AJ201" s="47">
        <f t="shared" si="146"/>
        <v>14.399999999999999</v>
      </c>
      <c r="AK201" s="46" t="s">
        <v>50</v>
      </c>
      <c r="AL201" s="45"/>
      <c r="AM201" s="44">
        <f t="shared" si="149"/>
        <v>403</v>
      </c>
      <c r="AN201" s="43">
        <f t="shared" si="147"/>
        <v>483.6</v>
      </c>
      <c r="AO201" s="42">
        <f t="shared" si="150"/>
        <v>1612</v>
      </c>
      <c r="AP201" s="41">
        <f t="shared" si="151"/>
        <v>1934.4</v>
      </c>
      <c r="AQ201" s="435"/>
      <c r="AR201" s="435"/>
      <c r="AS201" s="435"/>
      <c r="AT201" s="435"/>
      <c r="AU201" s="435"/>
      <c r="AV201" s="435"/>
      <c r="AW201" s="435"/>
      <c r="AX201" s="435"/>
      <c r="AY201" s="108"/>
      <c r="AZ201" s="458"/>
      <c r="BA201" s="66" t="str">
        <f t="shared" si="148"/>
        <v>224332</v>
      </c>
      <c r="BB201" s="66">
        <v>100</v>
      </c>
      <c r="BC201" s="40">
        <v>1612</v>
      </c>
      <c r="BD201" s="40">
        <f t="shared" si="152"/>
        <v>403</v>
      </c>
      <c r="BE201" s="475"/>
      <c r="BF201" s="476"/>
    </row>
    <row r="202" spans="1:58" x14ac:dyDescent="0.25">
      <c r="A202" s="73" t="s">
        <v>1022</v>
      </c>
      <c r="B202" s="70" t="s">
        <v>38</v>
      </c>
      <c r="C202" s="71" t="s">
        <v>49</v>
      </c>
      <c r="D202" s="71">
        <v>1000</v>
      </c>
      <c r="E202" s="71">
        <v>300</v>
      </c>
      <c r="F202" s="70" t="str">
        <f t="shared" si="137"/>
        <v>1000x300x5/25</v>
      </c>
      <c r="G202" s="69" t="s">
        <v>48</v>
      </c>
      <c r="H202" s="68" t="s">
        <v>47</v>
      </c>
      <c r="I202" s="67" t="s">
        <v>1</v>
      </c>
      <c r="J202" s="65" t="str">
        <f t="shared" si="138"/>
        <v>A</v>
      </c>
      <c r="K202" s="64"/>
      <c r="L202" s="64" t="str">
        <f t="shared" si="139"/>
        <v>A</v>
      </c>
      <c r="M202" s="63"/>
      <c r="N202" s="62">
        <v>20</v>
      </c>
      <c r="O202" s="55">
        <v>3</v>
      </c>
      <c r="P202" s="54">
        <v>7.4999999999999997E-2</v>
      </c>
      <c r="Q202" s="53">
        <f t="shared" si="140"/>
        <v>12</v>
      </c>
      <c r="R202" s="61"/>
      <c r="S202" s="60"/>
      <c r="T202" s="59"/>
      <c r="U202" s="55"/>
      <c r="V202" s="54"/>
      <c r="W202" s="55"/>
      <c r="X202" s="55"/>
      <c r="Y202" s="58"/>
      <c r="Z202" s="57">
        <v>1092</v>
      </c>
      <c r="AA202" s="56" t="s">
        <v>3</v>
      </c>
      <c r="AB202" s="55">
        <f t="shared" si="141"/>
        <v>3276</v>
      </c>
      <c r="AC202" s="54">
        <f t="shared" si="142"/>
        <v>81.899999999999991</v>
      </c>
      <c r="AD202" s="53">
        <f t="shared" si="143"/>
        <v>13104</v>
      </c>
      <c r="AE202" s="52" t="s">
        <v>2</v>
      </c>
      <c r="AF202" s="51">
        <v>1</v>
      </c>
      <c r="AG202" s="50" t="s">
        <v>1</v>
      </c>
      <c r="AH202" s="49">
        <f t="shared" si="144"/>
        <v>3</v>
      </c>
      <c r="AI202" s="48">
        <f t="shared" si="145"/>
        <v>7.4999999999999997E-2</v>
      </c>
      <c r="AJ202" s="47">
        <f t="shared" si="146"/>
        <v>12</v>
      </c>
      <c r="AK202" s="46" t="s">
        <v>46</v>
      </c>
      <c r="AL202" s="45"/>
      <c r="AM202" s="44">
        <f t="shared" si="149"/>
        <v>211</v>
      </c>
      <c r="AN202" s="43">
        <f t="shared" si="147"/>
        <v>253.2</v>
      </c>
      <c r="AO202" s="42">
        <f t="shared" si="150"/>
        <v>4220</v>
      </c>
      <c r="AP202" s="41">
        <f t="shared" si="151"/>
        <v>5064</v>
      </c>
      <c r="AQ202" s="435"/>
      <c r="AR202" s="435"/>
      <c r="AS202" s="435"/>
      <c r="AT202" s="435"/>
      <c r="AU202" s="435"/>
      <c r="AV202" s="435"/>
      <c r="AW202" s="435"/>
      <c r="AX202" s="435"/>
      <c r="AY202" s="108"/>
      <c r="AZ202" s="458"/>
      <c r="BA202" s="66" t="str">
        <f t="shared" si="148"/>
        <v>223730</v>
      </c>
      <c r="BB202" s="66">
        <v>160</v>
      </c>
      <c r="BC202" s="40">
        <v>4220</v>
      </c>
      <c r="BD202" s="40">
        <f t="shared" si="152"/>
        <v>211</v>
      </c>
      <c r="BE202" s="475"/>
      <c r="BF202" s="476"/>
    </row>
    <row r="203" spans="1:58" x14ac:dyDescent="0.25">
      <c r="A203" s="73" t="s">
        <v>1022</v>
      </c>
      <c r="B203" s="72" t="s">
        <v>38</v>
      </c>
      <c r="C203" s="71" t="s">
        <v>45</v>
      </c>
      <c r="D203" s="74">
        <v>1000</v>
      </c>
      <c r="E203" s="74">
        <v>300</v>
      </c>
      <c r="F203" s="70" t="str">
        <f t="shared" si="137"/>
        <v>1000x300x5/25/45</v>
      </c>
      <c r="G203" s="69" t="s">
        <v>44</v>
      </c>
      <c r="H203" s="68" t="s">
        <v>43</v>
      </c>
      <c r="I203" s="67" t="s">
        <v>1</v>
      </c>
      <c r="J203" s="65" t="str">
        <f t="shared" si="138"/>
        <v>A</v>
      </c>
      <c r="K203" s="64"/>
      <c r="L203" s="64" t="str">
        <f t="shared" si="139"/>
        <v>A</v>
      </c>
      <c r="M203" s="63"/>
      <c r="N203" s="62">
        <v>12</v>
      </c>
      <c r="O203" s="55">
        <v>3.6</v>
      </c>
      <c r="P203" s="54">
        <v>0.09</v>
      </c>
      <c r="Q203" s="53">
        <f t="shared" si="140"/>
        <v>14.399999999999999</v>
      </c>
      <c r="R203" s="61"/>
      <c r="S203" s="60"/>
      <c r="T203" s="59"/>
      <c r="U203" s="55"/>
      <c r="V203" s="54"/>
      <c r="W203" s="55"/>
      <c r="X203" s="55"/>
      <c r="Y203" s="58"/>
      <c r="Z203" s="57">
        <v>884</v>
      </c>
      <c r="AA203" s="56" t="s">
        <v>3</v>
      </c>
      <c r="AB203" s="55">
        <f t="shared" si="141"/>
        <v>3182.4</v>
      </c>
      <c r="AC203" s="54">
        <f t="shared" si="142"/>
        <v>79.56</v>
      </c>
      <c r="AD203" s="53">
        <f t="shared" si="143"/>
        <v>12729.599999999999</v>
      </c>
      <c r="AE203" s="52" t="s">
        <v>2</v>
      </c>
      <c r="AF203" s="51">
        <v>1</v>
      </c>
      <c r="AG203" s="50" t="s">
        <v>1</v>
      </c>
      <c r="AH203" s="49">
        <f t="shared" si="144"/>
        <v>3.6</v>
      </c>
      <c r="AI203" s="48">
        <f t="shared" si="145"/>
        <v>0.09</v>
      </c>
      <c r="AJ203" s="47">
        <f t="shared" si="146"/>
        <v>14.399999999999999</v>
      </c>
      <c r="AK203" s="46" t="s">
        <v>42</v>
      </c>
      <c r="AL203" s="45"/>
      <c r="AM203" s="44">
        <f t="shared" si="149"/>
        <v>391</v>
      </c>
      <c r="AN203" s="43">
        <f t="shared" si="147"/>
        <v>469.2</v>
      </c>
      <c r="AO203" s="42">
        <f t="shared" si="150"/>
        <v>4692</v>
      </c>
      <c r="AP203" s="41">
        <f t="shared" si="151"/>
        <v>5630.4</v>
      </c>
      <c r="AQ203" s="435"/>
      <c r="AR203" s="435"/>
      <c r="AS203" s="435"/>
      <c r="AT203" s="435"/>
      <c r="AU203" s="435"/>
      <c r="AV203" s="435"/>
      <c r="AW203" s="435"/>
      <c r="AX203" s="435"/>
      <c r="AY203" s="108"/>
      <c r="AZ203" s="458"/>
      <c r="BA203" s="66" t="str">
        <f t="shared" si="148"/>
        <v>223791</v>
      </c>
      <c r="BB203" s="66">
        <v>160</v>
      </c>
      <c r="BC203" s="40">
        <v>4692</v>
      </c>
      <c r="BD203" s="40">
        <f t="shared" si="152"/>
        <v>391</v>
      </c>
      <c r="BE203" s="475"/>
      <c r="BF203" s="476"/>
    </row>
    <row r="204" spans="1:58" x14ac:dyDescent="0.25">
      <c r="A204" s="73" t="s">
        <v>1022</v>
      </c>
      <c r="B204" s="72" t="s">
        <v>38</v>
      </c>
      <c r="C204" s="71">
        <v>20</v>
      </c>
      <c r="D204" s="74">
        <v>1000</v>
      </c>
      <c r="E204" s="74">
        <v>300</v>
      </c>
      <c r="F204" s="70" t="str">
        <f t="shared" si="137"/>
        <v>1000x300x20</v>
      </c>
      <c r="G204" s="69" t="s">
        <v>41</v>
      </c>
      <c r="H204" s="68" t="s">
        <v>40</v>
      </c>
      <c r="I204" s="67" t="s">
        <v>1</v>
      </c>
      <c r="J204" s="65" t="str">
        <f t="shared" si="138"/>
        <v>A</v>
      </c>
      <c r="K204" s="64"/>
      <c r="L204" s="64" t="str">
        <f t="shared" si="139"/>
        <v>A</v>
      </c>
      <c r="M204" s="63"/>
      <c r="N204" s="62">
        <v>16</v>
      </c>
      <c r="O204" s="55">
        <v>4.8</v>
      </c>
      <c r="P204" s="54">
        <v>9.6000000000000002E-2</v>
      </c>
      <c r="Q204" s="53">
        <f t="shared" si="140"/>
        <v>15.36</v>
      </c>
      <c r="R204" s="61"/>
      <c r="S204" s="60"/>
      <c r="T204" s="59"/>
      <c r="U204" s="55"/>
      <c r="V204" s="54"/>
      <c r="W204" s="55"/>
      <c r="X204" s="55"/>
      <c r="Y204" s="58"/>
      <c r="Z204" s="57">
        <v>832</v>
      </c>
      <c r="AA204" s="56" t="s">
        <v>3</v>
      </c>
      <c r="AB204" s="55">
        <f t="shared" si="141"/>
        <v>3993.6</v>
      </c>
      <c r="AC204" s="54">
        <f t="shared" si="142"/>
        <v>79.872</v>
      </c>
      <c r="AD204" s="53">
        <f t="shared" si="143"/>
        <v>12779.52</v>
      </c>
      <c r="AE204" s="52" t="s">
        <v>2</v>
      </c>
      <c r="AF204" s="51">
        <v>1</v>
      </c>
      <c r="AG204" s="50" t="s">
        <v>1</v>
      </c>
      <c r="AH204" s="49">
        <f t="shared" si="144"/>
        <v>4.8</v>
      </c>
      <c r="AI204" s="48">
        <f t="shared" si="145"/>
        <v>9.6000000000000002E-2</v>
      </c>
      <c r="AJ204" s="47">
        <f t="shared" si="146"/>
        <v>15.36</v>
      </c>
      <c r="AK204" s="46" t="s">
        <v>39</v>
      </c>
      <c r="AL204" s="45"/>
      <c r="AM204" s="44">
        <f t="shared" si="149"/>
        <v>127</v>
      </c>
      <c r="AN204" s="43">
        <f t="shared" si="147"/>
        <v>152.4</v>
      </c>
      <c r="AO204" s="42">
        <f t="shared" si="150"/>
        <v>2032</v>
      </c>
      <c r="AP204" s="41">
        <f t="shared" si="151"/>
        <v>2438.4</v>
      </c>
      <c r="AQ204" s="435"/>
      <c r="AR204" s="435"/>
      <c r="AS204" s="435"/>
      <c r="AT204" s="435"/>
      <c r="AU204" s="435"/>
      <c r="AV204" s="435"/>
      <c r="AW204" s="435"/>
      <c r="AX204" s="435"/>
      <c r="AY204" s="108"/>
      <c r="AZ204" s="458"/>
      <c r="BA204" s="66" t="str">
        <f t="shared" si="148"/>
        <v>224318</v>
      </c>
      <c r="BB204" s="66">
        <v>160</v>
      </c>
      <c r="BC204" s="40">
        <v>2032</v>
      </c>
      <c r="BD204" s="40">
        <f t="shared" si="152"/>
        <v>127</v>
      </c>
      <c r="BE204" s="475"/>
      <c r="BF204" s="476"/>
    </row>
    <row r="205" spans="1:58" x14ac:dyDescent="0.25">
      <c r="A205" s="73" t="s">
        <v>1022</v>
      </c>
      <c r="B205" s="72" t="s">
        <v>38</v>
      </c>
      <c r="C205" s="71">
        <v>40</v>
      </c>
      <c r="D205" s="74">
        <v>1000</v>
      </c>
      <c r="E205" s="74">
        <v>300</v>
      </c>
      <c r="F205" s="70" t="str">
        <f t="shared" si="137"/>
        <v>1000x300x40</v>
      </c>
      <c r="G205" s="69" t="s">
        <v>37</v>
      </c>
      <c r="H205" s="68" t="s">
        <v>36</v>
      </c>
      <c r="I205" s="67" t="s">
        <v>1</v>
      </c>
      <c r="J205" s="65" t="str">
        <f t="shared" si="138"/>
        <v>A</v>
      </c>
      <c r="K205" s="64"/>
      <c r="L205" s="64" t="str">
        <f t="shared" si="139"/>
        <v>A</v>
      </c>
      <c r="M205" s="63"/>
      <c r="N205" s="62">
        <v>8</v>
      </c>
      <c r="O205" s="55">
        <v>2.4</v>
      </c>
      <c r="P205" s="54">
        <v>9.6000000000000002E-2</v>
      </c>
      <c r="Q205" s="53">
        <f t="shared" si="140"/>
        <v>15.36</v>
      </c>
      <c r="R205" s="61"/>
      <c r="S205" s="60"/>
      <c r="T205" s="59"/>
      <c r="U205" s="55"/>
      <c r="V205" s="54"/>
      <c r="W205" s="55"/>
      <c r="X205" s="55"/>
      <c r="Y205" s="58"/>
      <c r="Z205" s="57">
        <v>832</v>
      </c>
      <c r="AA205" s="56" t="s">
        <v>3</v>
      </c>
      <c r="AB205" s="55">
        <f t="shared" si="141"/>
        <v>1996.8</v>
      </c>
      <c r="AC205" s="54">
        <f t="shared" si="142"/>
        <v>79.872</v>
      </c>
      <c r="AD205" s="53">
        <f t="shared" si="143"/>
        <v>12779.52</v>
      </c>
      <c r="AE205" s="52" t="s">
        <v>2</v>
      </c>
      <c r="AF205" s="51">
        <v>1</v>
      </c>
      <c r="AG205" s="50" t="s">
        <v>1</v>
      </c>
      <c r="AH205" s="49">
        <f t="shared" si="144"/>
        <v>2.4</v>
      </c>
      <c r="AI205" s="48">
        <f t="shared" si="145"/>
        <v>9.6000000000000002E-2</v>
      </c>
      <c r="AJ205" s="47">
        <f t="shared" si="146"/>
        <v>15.36</v>
      </c>
      <c r="AK205" s="46" t="s">
        <v>35</v>
      </c>
      <c r="AL205" s="45"/>
      <c r="AM205" s="44">
        <f t="shared" si="149"/>
        <v>268</v>
      </c>
      <c r="AN205" s="43">
        <f t="shared" si="147"/>
        <v>321.60000000000002</v>
      </c>
      <c r="AO205" s="42">
        <f t="shared" si="150"/>
        <v>2144</v>
      </c>
      <c r="AP205" s="41">
        <f t="shared" si="151"/>
        <v>2572.8000000000002</v>
      </c>
      <c r="AQ205" s="435"/>
      <c r="AR205" s="435"/>
      <c r="AS205" s="435"/>
      <c r="AT205" s="435"/>
      <c r="AU205" s="435"/>
      <c r="AV205" s="435"/>
      <c r="AW205" s="435"/>
      <c r="AX205" s="435"/>
      <c r="AY205" s="108"/>
      <c r="AZ205" s="458"/>
      <c r="BA205" s="66" t="str">
        <f t="shared" si="148"/>
        <v>224321</v>
      </c>
      <c r="BB205" s="66">
        <v>160</v>
      </c>
      <c r="BC205" s="40">
        <v>2144</v>
      </c>
      <c r="BD205" s="40">
        <f t="shared" si="152"/>
        <v>268</v>
      </c>
      <c r="BE205" s="475"/>
      <c r="BF205" s="476"/>
    </row>
    <row r="206" spans="1:58" x14ac:dyDescent="0.25">
      <c r="A206" s="73" t="s">
        <v>1022</v>
      </c>
      <c r="B206" s="70" t="s">
        <v>24</v>
      </c>
      <c r="C206" s="71" t="s">
        <v>20</v>
      </c>
      <c r="D206" s="71">
        <v>1000</v>
      </c>
      <c r="E206" s="71">
        <v>300</v>
      </c>
      <c r="F206" s="70" t="str">
        <f t="shared" si="137"/>
        <v>1000x300x20/40</v>
      </c>
      <c r="G206" s="69" t="s">
        <v>34</v>
      </c>
      <c r="H206" s="68" t="s">
        <v>33</v>
      </c>
      <c r="I206" s="67" t="s">
        <v>1</v>
      </c>
      <c r="J206" s="65" t="str">
        <f t="shared" si="138"/>
        <v>A</v>
      </c>
      <c r="K206" s="64"/>
      <c r="L206" s="64" t="str">
        <f t="shared" si="139"/>
        <v>A</v>
      </c>
      <c r="M206" s="63"/>
      <c r="N206" s="62">
        <v>16</v>
      </c>
      <c r="O206" s="55">
        <v>2.4</v>
      </c>
      <c r="P206" s="54">
        <v>9.6000000000000002E-2</v>
      </c>
      <c r="Q206" s="53">
        <f t="shared" si="140"/>
        <v>9.6</v>
      </c>
      <c r="R206" s="61"/>
      <c r="S206" s="60"/>
      <c r="T206" s="59"/>
      <c r="U206" s="55"/>
      <c r="V206" s="54"/>
      <c r="W206" s="55"/>
      <c r="X206" s="55"/>
      <c r="Y206" s="58"/>
      <c r="Z206" s="57">
        <v>832</v>
      </c>
      <c r="AA206" s="56" t="s">
        <v>3</v>
      </c>
      <c r="AB206" s="55">
        <f t="shared" si="141"/>
        <v>1996.8</v>
      </c>
      <c r="AC206" s="54">
        <f t="shared" si="142"/>
        <v>79.872</v>
      </c>
      <c r="AD206" s="53">
        <f t="shared" si="143"/>
        <v>7987.2</v>
      </c>
      <c r="AE206" s="52" t="s">
        <v>2</v>
      </c>
      <c r="AF206" s="51">
        <v>1</v>
      </c>
      <c r="AG206" s="50" t="s">
        <v>1</v>
      </c>
      <c r="AH206" s="49">
        <f t="shared" si="144"/>
        <v>2.4</v>
      </c>
      <c r="AI206" s="48">
        <f t="shared" si="145"/>
        <v>9.6000000000000002E-2</v>
      </c>
      <c r="AJ206" s="47">
        <f t="shared" si="146"/>
        <v>9.6</v>
      </c>
      <c r="AK206" s="46" t="s">
        <v>32</v>
      </c>
      <c r="AL206" s="45"/>
      <c r="AM206" s="44">
        <f t="shared" si="149"/>
        <v>249</v>
      </c>
      <c r="AN206" s="43">
        <f t="shared" si="147"/>
        <v>298.8</v>
      </c>
      <c r="AO206" s="42">
        <f t="shared" si="150"/>
        <v>3984</v>
      </c>
      <c r="AP206" s="41">
        <f t="shared" si="151"/>
        <v>4780.8</v>
      </c>
      <c r="AQ206" s="435"/>
      <c r="AR206" s="435"/>
      <c r="AS206" s="435"/>
      <c r="AT206" s="435"/>
      <c r="AU206" s="435"/>
      <c r="AV206" s="435"/>
      <c r="AW206" s="435"/>
      <c r="AX206" s="435"/>
      <c r="AY206" s="108"/>
      <c r="AZ206" s="458"/>
      <c r="BA206" s="66" t="str">
        <f t="shared" si="148"/>
        <v>225405</v>
      </c>
      <c r="BB206" s="66">
        <v>100</v>
      </c>
      <c r="BC206" s="40">
        <v>3984</v>
      </c>
      <c r="BD206" s="40">
        <f t="shared" si="152"/>
        <v>249</v>
      </c>
      <c r="BE206" s="475"/>
      <c r="BF206" s="476"/>
    </row>
    <row r="207" spans="1:58" x14ac:dyDescent="0.25">
      <c r="A207" s="73" t="s">
        <v>1022</v>
      </c>
      <c r="B207" s="72" t="s">
        <v>24</v>
      </c>
      <c r="C207" s="71" t="s">
        <v>31</v>
      </c>
      <c r="D207" s="74">
        <v>1000</v>
      </c>
      <c r="E207" s="74">
        <v>300</v>
      </c>
      <c r="F207" s="70" t="str">
        <f t="shared" si="137"/>
        <v>1000x300x20/40/60</v>
      </c>
      <c r="G207" s="69" t="s">
        <v>30</v>
      </c>
      <c r="H207" s="68" t="s">
        <v>29</v>
      </c>
      <c r="I207" s="67" t="s">
        <v>1</v>
      </c>
      <c r="J207" s="65" t="str">
        <f t="shared" si="138"/>
        <v>A</v>
      </c>
      <c r="K207" s="64"/>
      <c r="L207" s="64" t="str">
        <f t="shared" si="139"/>
        <v>A</v>
      </c>
      <c r="M207" s="63"/>
      <c r="N207" s="62">
        <v>12</v>
      </c>
      <c r="O207" s="55">
        <v>3.6</v>
      </c>
      <c r="P207" s="54">
        <v>0.14399999999999999</v>
      </c>
      <c r="Q207" s="53">
        <f t="shared" si="140"/>
        <v>14.399999999999999</v>
      </c>
      <c r="R207" s="61"/>
      <c r="S207" s="60"/>
      <c r="T207" s="59"/>
      <c r="U207" s="55"/>
      <c r="V207" s="54"/>
      <c r="W207" s="55"/>
      <c r="X207" s="55"/>
      <c r="Y207" s="58"/>
      <c r="Z207" s="57">
        <v>572</v>
      </c>
      <c r="AA207" s="56" t="s">
        <v>3</v>
      </c>
      <c r="AB207" s="55">
        <f t="shared" si="141"/>
        <v>2059.2000000000003</v>
      </c>
      <c r="AC207" s="54">
        <f t="shared" si="142"/>
        <v>82.367999999999995</v>
      </c>
      <c r="AD207" s="53">
        <f t="shared" si="143"/>
        <v>8236.7999999999993</v>
      </c>
      <c r="AE207" s="52" t="s">
        <v>2</v>
      </c>
      <c r="AF207" s="51">
        <v>1</v>
      </c>
      <c r="AG207" s="50" t="s">
        <v>1</v>
      </c>
      <c r="AH207" s="49">
        <f t="shared" si="144"/>
        <v>3.6</v>
      </c>
      <c r="AI207" s="48">
        <f t="shared" si="145"/>
        <v>0.14399999999999999</v>
      </c>
      <c r="AJ207" s="47">
        <f t="shared" si="146"/>
        <v>14.399999999999999</v>
      </c>
      <c r="AK207" s="46" t="s">
        <v>28</v>
      </c>
      <c r="AL207" s="45"/>
      <c r="AM207" s="44">
        <f t="shared" si="149"/>
        <v>316</v>
      </c>
      <c r="AN207" s="43">
        <f t="shared" si="147"/>
        <v>379.2</v>
      </c>
      <c r="AO207" s="42">
        <f t="shared" si="150"/>
        <v>3792</v>
      </c>
      <c r="AP207" s="41">
        <f t="shared" si="151"/>
        <v>4550.3999999999996</v>
      </c>
      <c r="AQ207" s="435"/>
      <c r="AR207" s="435"/>
      <c r="AS207" s="435"/>
      <c r="AT207" s="435"/>
      <c r="AU207" s="435"/>
      <c r="AV207" s="435"/>
      <c r="AW207" s="435"/>
      <c r="AX207" s="435"/>
      <c r="AY207" s="108"/>
      <c r="AZ207" s="458"/>
      <c r="BA207" s="66" t="str">
        <f t="shared" si="148"/>
        <v>224282</v>
      </c>
      <c r="BB207" s="66">
        <v>100</v>
      </c>
      <c r="BC207" s="40">
        <v>3792</v>
      </c>
      <c r="BD207" s="40">
        <f t="shared" si="152"/>
        <v>316</v>
      </c>
      <c r="BE207" s="475"/>
      <c r="BF207" s="476"/>
    </row>
    <row r="208" spans="1:58" x14ac:dyDescent="0.25">
      <c r="A208" s="73" t="s">
        <v>1022</v>
      </c>
      <c r="B208" s="72" t="s">
        <v>24</v>
      </c>
      <c r="C208" s="71">
        <v>20</v>
      </c>
      <c r="D208" s="74">
        <v>1000</v>
      </c>
      <c r="E208" s="74">
        <v>300</v>
      </c>
      <c r="F208" s="70" t="str">
        <f t="shared" si="137"/>
        <v>1000x300x20</v>
      </c>
      <c r="G208" s="69" t="s">
        <v>27</v>
      </c>
      <c r="H208" s="68" t="s">
        <v>26</v>
      </c>
      <c r="I208" s="67" t="s">
        <v>1</v>
      </c>
      <c r="J208" s="65" t="str">
        <f t="shared" si="138"/>
        <v>A</v>
      </c>
      <c r="K208" s="64"/>
      <c r="L208" s="64" t="str">
        <f t="shared" si="139"/>
        <v>A</v>
      </c>
      <c r="M208" s="63"/>
      <c r="N208" s="62">
        <v>24</v>
      </c>
      <c r="O208" s="55">
        <v>7.2</v>
      </c>
      <c r="P208" s="54">
        <v>0.14399999999999999</v>
      </c>
      <c r="Q208" s="53">
        <f t="shared" si="140"/>
        <v>14.399999999999999</v>
      </c>
      <c r="R208" s="61"/>
      <c r="S208" s="60"/>
      <c r="T208" s="59"/>
      <c r="U208" s="55"/>
      <c r="V208" s="54"/>
      <c r="W208" s="55"/>
      <c r="X208" s="55"/>
      <c r="Y208" s="58"/>
      <c r="Z208" s="57">
        <v>572</v>
      </c>
      <c r="AA208" s="56" t="s">
        <v>3</v>
      </c>
      <c r="AB208" s="55">
        <f t="shared" si="141"/>
        <v>4118.4000000000005</v>
      </c>
      <c r="AC208" s="54">
        <f t="shared" si="142"/>
        <v>82.367999999999995</v>
      </c>
      <c r="AD208" s="53">
        <f t="shared" si="143"/>
        <v>8236.7999999999993</v>
      </c>
      <c r="AE208" s="52" t="s">
        <v>2</v>
      </c>
      <c r="AF208" s="51">
        <v>1</v>
      </c>
      <c r="AG208" s="50" t="s">
        <v>1</v>
      </c>
      <c r="AH208" s="49">
        <f t="shared" si="144"/>
        <v>7.2</v>
      </c>
      <c r="AI208" s="48">
        <f t="shared" si="145"/>
        <v>0.14399999999999999</v>
      </c>
      <c r="AJ208" s="47">
        <f t="shared" si="146"/>
        <v>14.399999999999999</v>
      </c>
      <c r="AK208" s="46" t="s">
        <v>25</v>
      </c>
      <c r="AL208" s="45"/>
      <c r="AM208" s="44">
        <f t="shared" si="149"/>
        <v>105</v>
      </c>
      <c r="AN208" s="43">
        <f t="shared" si="147"/>
        <v>126</v>
      </c>
      <c r="AO208" s="42">
        <f t="shared" si="150"/>
        <v>2520</v>
      </c>
      <c r="AP208" s="41">
        <f t="shared" si="151"/>
        <v>3024</v>
      </c>
      <c r="AQ208" s="435"/>
      <c r="AR208" s="435"/>
      <c r="AS208" s="435"/>
      <c r="AT208" s="435"/>
      <c r="AU208" s="435"/>
      <c r="AV208" s="435"/>
      <c r="AW208" s="435"/>
      <c r="AX208" s="435"/>
      <c r="AY208" s="108"/>
      <c r="AZ208" s="458"/>
      <c r="BA208" s="66" t="str">
        <f t="shared" si="148"/>
        <v>224328</v>
      </c>
      <c r="BB208" s="66">
        <v>100</v>
      </c>
      <c r="BC208" s="40">
        <v>2520</v>
      </c>
      <c r="BD208" s="40">
        <f t="shared" si="152"/>
        <v>105</v>
      </c>
      <c r="BE208" s="475"/>
      <c r="BF208" s="476"/>
    </row>
    <row r="209" spans="1:58" x14ac:dyDescent="0.25">
      <c r="A209" s="73" t="s">
        <v>1022</v>
      </c>
      <c r="B209" s="72" t="s">
        <v>24</v>
      </c>
      <c r="C209" s="71">
        <v>40</v>
      </c>
      <c r="D209" s="74">
        <v>1000</v>
      </c>
      <c r="E209" s="74">
        <v>300</v>
      </c>
      <c r="F209" s="70" t="str">
        <f t="shared" si="137"/>
        <v>1000x300x40</v>
      </c>
      <c r="G209" s="69" t="s">
        <v>23</v>
      </c>
      <c r="H209" s="68" t="s">
        <v>22</v>
      </c>
      <c r="I209" s="67" t="s">
        <v>1</v>
      </c>
      <c r="J209" s="65" t="str">
        <f t="shared" si="138"/>
        <v>A</v>
      </c>
      <c r="K209" s="64"/>
      <c r="L209" s="64" t="str">
        <f t="shared" si="139"/>
        <v>A</v>
      </c>
      <c r="M209" s="63"/>
      <c r="N209" s="62">
        <v>12</v>
      </c>
      <c r="O209" s="55">
        <v>3.6</v>
      </c>
      <c r="P209" s="54">
        <v>0.14399999999999999</v>
      </c>
      <c r="Q209" s="53">
        <f t="shared" si="140"/>
        <v>14.399999999999999</v>
      </c>
      <c r="R209" s="61"/>
      <c r="S209" s="60"/>
      <c r="T209" s="59"/>
      <c r="U209" s="55"/>
      <c r="V209" s="54"/>
      <c r="W209" s="55"/>
      <c r="X209" s="55"/>
      <c r="Y209" s="58"/>
      <c r="Z209" s="57">
        <v>572</v>
      </c>
      <c r="AA209" s="56" t="s">
        <v>3</v>
      </c>
      <c r="AB209" s="55">
        <f t="shared" si="141"/>
        <v>2059.2000000000003</v>
      </c>
      <c r="AC209" s="54">
        <f t="shared" si="142"/>
        <v>82.367999999999995</v>
      </c>
      <c r="AD209" s="53">
        <f t="shared" si="143"/>
        <v>8236.7999999999993</v>
      </c>
      <c r="AE209" s="52" t="s">
        <v>2</v>
      </c>
      <c r="AF209" s="51">
        <v>1</v>
      </c>
      <c r="AG209" s="50" t="s">
        <v>1</v>
      </c>
      <c r="AH209" s="49">
        <f t="shared" si="144"/>
        <v>3.6</v>
      </c>
      <c r="AI209" s="48">
        <f t="shared" si="145"/>
        <v>0.14399999999999999</v>
      </c>
      <c r="AJ209" s="47">
        <f t="shared" si="146"/>
        <v>14.399999999999999</v>
      </c>
      <c r="AK209" s="46" t="s">
        <v>21</v>
      </c>
      <c r="AL209" s="45"/>
      <c r="AM209" s="44">
        <f t="shared" si="149"/>
        <v>174</v>
      </c>
      <c r="AN209" s="43">
        <f t="shared" si="147"/>
        <v>208.8</v>
      </c>
      <c r="AO209" s="42">
        <f t="shared" si="150"/>
        <v>2088</v>
      </c>
      <c r="AP209" s="41">
        <f t="shared" si="151"/>
        <v>2505.6</v>
      </c>
      <c r="AQ209" s="435"/>
      <c r="AR209" s="435"/>
      <c r="AS209" s="435"/>
      <c r="AT209" s="435"/>
      <c r="AU209" s="435"/>
      <c r="AV209" s="435"/>
      <c r="AW209" s="435"/>
      <c r="AX209" s="435"/>
      <c r="AY209" s="108"/>
      <c r="AZ209" s="458"/>
      <c r="BA209" s="66" t="str">
        <f t="shared" si="148"/>
        <v>224331</v>
      </c>
      <c r="BB209" s="66">
        <v>100</v>
      </c>
      <c r="BC209" s="40">
        <v>2088</v>
      </c>
      <c r="BD209" s="40">
        <f t="shared" si="152"/>
        <v>174</v>
      </c>
      <c r="BE209" s="475"/>
      <c r="BF209" s="476"/>
    </row>
    <row r="210" spans="1:58" x14ac:dyDescent="0.25">
      <c r="A210" s="73" t="s">
        <v>1022</v>
      </c>
      <c r="B210" s="70" t="s">
        <v>13</v>
      </c>
      <c r="C210" s="71" t="s">
        <v>20</v>
      </c>
      <c r="D210" s="71">
        <v>1000</v>
      </c>
      <c r="E210" s="71">
        <v>600</v>
      </c>
      <c r="F210" s="70" t="str">
        <f t="shared" si="137"/>
        <v>1000x600x20/40</v>
      </c>
      <c r="G210" s="69" t="s">
        <v>19</v>
      </c>
      <c r="H210" s="68" t="s">
        <v>857</v>
      </c>
      <c r="I210" s="67" t="s">
        <v>1</v>
      </c>
      <c r="J210" s="65" t="str">
        <f t="shared" si="138"/>
        <v>A</v>
      </c>
      <c r="K210" s="64"/>
      <c r="L210" s="64" t="str">
        <f t="shared" si="139"/>
        <v>A</v>
      </c>
      <c r="M210" s="63"/>
      <c r="N210" s="62">
        <v>8</v>
      </c>
      <c r="O210" s="55">
        <v>4.8</v>
      </c>
      <c r="P210" s="54">
        <v>0.14399999999999999</v>
      </c>
      <c r="Q210" s="53">
        <f t="shared" si="140"/>
        <v>14.399999999999999</v>
      </c>
      <c r="R210" s="61"/>
      <c r="S210" s="60"/>
      <c r="T210" s="59"/>
      <c r="U210" s="55"/>
      <c r="V210" s="54"/>
      <c r="W210" s="55"/>
      <c r="X210" s="55"/>
      <c r="Y210" s="58"/>
      <c r="Z210" s="57">
        <v>572</v>
      </c>
      <c r="AA210" s="56" t="s">
        <v>3</v>
      </c>
      <c r="AB210" s="55">
        <f t="shared" si="141"/>
        <v>2745.6</v>
      </c>
      <c r="AC210" s="54">
        <f t="shared" si="142"/>
        <v>82.367999999999995</v>
      </c>
      <c r="AD210" s="53">
        <f t="shared" si="143"/>
        <v>8236.7999999999993</v>
      </c>
      <c r="AE210" s="52" t="s">
        <v>2</v>
      </c>
      <c r="AF210" s="51">
        <v>1</v>
      </c>
      <c r="AG210" s="50" t="s">
        <v>1</v>
      </c>
      <c r="AH210" s="49">
        <f t="shared" si="144"/>
        <v>4.8</v>
      </c>
      <c r="AI210" s="48">
        <f t="shared" si="145"/>
        <v>0.14399999999999999</v>
      </c>
      <c r="AJ210" s="47">
        <f t="shared" si="146"/>
        <v>14.399999999999999</v>
      </c>
      <c r="AK210" s="46" t="s">
        <v>18</v>
      </c>
      <c r="AL210" s="45"/>
      <c r="AM210" s="44">
        <f t="shared" si="149"/>
        <v>316</v>
      </c>
      <c r="AN210" s="43">
        <f t="shared" si="147"/>
        <v>379.2</v>
      </c>
      <c r="AO210" s="42">
        <f t="shared" si="150"/>
        <v>2528</v>
      </c>
      <c r="AP210" s="41">
        <f t="shared" si="151"/>
        <v>3033.6</v>
      </c>
      <c r="AQ210" s="435"/>
      <c r="AR210" s="435"/>
      <c r="AS210" s="435"/>
      <c r="AT210" s="435"/>
      <c r="AU210" s="435"/>
      <c r="AV210" s="435"/>
      <c r="AW210" s="435"/>
      <c r="AX210" s="435"/>
      <c r="AY210" s="108"/>
      <c r="AZ210" s="458"/>
      <c r="BA210" s="66" t="str">
        <f t="shared" si="148"/>
        <v>224337</v>
      </c>
      <c r="BB210" s="66">
        <v>100</v>
      </c>
      <c r="BC210" s="40">
        <v>2528</v>
      </c>
      <c r="BD210" s="40">
        <f t="shared" si="152"/>
        <v>316</v>
      </c>
      <c r="BE210" s="475"/>
      <c r="BF210" s="476"/>
    </row>
    <row r="211" spans="1:58" x14ac:dyDescent="0.25">
      <c r="A211" s="73" t="s">
        <v>1022</v>
      </c>
      <c r="B211" s="72" t="s">
        <v>13</v>
      </c>
      <c r="C211" s="71" t="s">
        <v>17</v>
      </c>
      <c r="D211" s="74">
        <v>1000</v>
      </c>
      <c r="E211" s="74">
        <v>600</v>
      </c>
      <c r="F211" s="70" t="str">
        <f t="shared" si="137"/>
        <v>1000x600x40/60</v>
      </c>
      <c r="G211" s="69" t="s">
        <v>16</v>
      </c>
      <c r="H211" s="68" t="s">
        <v>15</v>
      </c>
      <c r="I211" s="67" t="s">
        <v>1</v>
      </c>
      <c r="J211" s="65" t="str">
        <f t="shared" si="138"/>
        <v>A</v>
      </c>
      <c r="K211" s="64"/>
      <c r="L211" s="64" t="str">
        <f t="shared" si="139"/>
        <v>A</v>
      </c>
      <c r="M211" s="63"/>
      <c r="N211" s="62">
        <v>4</v>
      </c>
      <c r="O211" s="55">
        <v>2.4</v>
      </c>
      <c r="P211" s="54">
        <v>0.12</v>
      </c>
      <c r="Q211" s="53">
        <f t="shared" si="140"/>
        <v>12</v>
      </c>
      <c r="R211" s="61"/>
      <c r="S211" s="60"/>
      <c r="T211" s="59"/>
      <c r="U211" s="55"/>
      <c r="V211" s="54"/>
      <c r="W211" s="55"/>
      <c r="X211" s="55"/>
      <c r="Y211" s="58"/>
      <c r="Z211" s="57">
        <v>676</v>
      </c>
      <c r="AA211" s="56" t="s">
        <v>3</v>
      </c>
      <c r="AB211" s="55">
        <f t="shared" si="141"/>
        <v>1622.3999999999999</v>
      </c>
      <c r="AC211" s="54">
        <f t="shared" si="142"/>
        <v>81.11999999999999</v>
      </c>
      <c r="AD211" s="53">
        <f t="shared" si="143"/>
        <v>8112</v>
      </c>
      <c r="AE211" s="52" t="s">
        <v>2</v>
      </c>
      <c r="AF211" s="51">
        <v>1</v>
      </c>
      <c r="AG211" s="50" t="s">
        <v>1</v>
      </c>
      <c r="AH211" s="49">
        <f t="shared" si="144"/>
        <v>2.4</v>
      </c>
      <c r="AI211" s="48">
        <f t="shared" si="145"/>
        <v>0.12</v>
      </c>
      <c r="AJ211" s="47">
        <f t="shared" si="146"/>
        <v>12</v>
      </c>
      <c r="AK211" s="46" t="s">
        <v>14</v>
      </c>
      <c r="AL211" s="45"/>
      <c r="AM211" s="44">
        <f t="shared" si="149"/>
        <v>695</v>
      </c>
      <c r="AN211" s="43">
        <f t="shared" si="147"/>
        <v>834</v>
      </c>
      <c r="AO211" s="42">
        <f t="shared" si="150"/>
        <v>2780</v>
      </c>
      <c r="AP211" s="41">
        <f t="shared" si="151"/>
        <v>3336</v>
      </c>
      <c r="AQ211" s="435"/>
      <c r="AR211" s="435"/>
      <c r="AS211" s="435"/>
      <c r="AT211" s="435"/>
      <c r="AU211" s="435"/>
      <c r="AV211" s="435"/>
      <c r="AW211" s="435"/>
      <c r="AX211" s="435"/>
      <c r="AY211" s="108"/>
      <c r="AZ211" s="458"/>
      <c r="BA211" s="66" t="str">
        <f t="shared" si="148"/>
        <v>224476</v>
      </c>
      <c r="BB211" s="66">
        <v>100</v>
      </c>
      <c r="BC211" s="40">
        <v>2780</v>
      </c>
      <c r="BD211" s="40">
        <f t="shared" si="152"/>
        <v>695</v>
      </c>
      <c r="BE211" s="475"/>
      <c r="BF211" s="476"/>
    </row>
    <row r="212" spans="1:58" x14ac:dyDescent="0.25">
      <c r="A212" s="73" t="s">
        <v>1022</v>
      </c>
      <c r="B212" s="72" t="s">
        <v>13</v>
      </c>
      <c r="C212" s="71">
        <v>40</v>
      </c>
      <c r="D212" s="74">
        <v>1000</v>
      </c>
      <c r="E212" s="74">
        <v>600</v>
      </c>
      <c r="F212" s="70" t="str">
        <f t="shared" si="137"/>
        <v>1000x600x40</v>
      </c>
      <c r="G212" s="69" t="s">
        <v>12</v>
      </c>
      <c r="H212" s="68" t="s">
        <v>11</v>
      </c>
      <c r="I212" s="67" t="s">
        <v>1</v>
      </c>
      <c r="J212" s="65" t="str">
        <f t="shared" si="138"/>
        <v>A</v>
      </c>
      <c r="K212" s="64"/>
      <c r="L212" s="64" t="str">
        <f t="shared" si="139"/>
        <v>A</v>
      </c>
      <c r="M212" s="63"/>
      <c r="N212" s="62">
        <v>6</v>
      </c>
      <c r="O212" s="55">
        <v>3.6</v>
      </c>
      <c r="P212" s="54">
        <v>0.14399999999999999</v>
      </c>
      <c r="Q212" s="53">
        <f t="shared" si="140"/>
        <v>14.399999999999999</v>
      </c>
      <c r="R212" s="61"/>
      <c r="S212" s="60"/>
      <c r="T212" s="59"/>
      <c r="U212" s="55"/>
      <c r="V212" s="54"/>
      <c r="W212" s="55"/>
      <c r="X212" s="55"/>
      <c r="Y212" s="58"/>
      <c r="Z212" s="57">
        <v>572</v>
      </c>
      <c r="AA212" s="56" t="s">
        <v>3</v>
      </c>
      <c r="AB212" s="55">
        <f t="shared" si="141"/>
        <v>2059.2000000000003</v>
      </c>
      <c r="AC212" s="54">
        <f t="shared" si="142"/>
        <v>82.367999999999995</v>
      </c>
      <c r="AD212" s="53">
        <f t="shared" si="143"/>
        <v>8236.7999999999993</v>
      </c>
      <c r="AE212" s="52" t="s">
        <v>2</v>
      </c>
      <c r="AF212" s="51">
        <v>1</v>
      </c>
      <c r="AG212" s="50" t="s">
        <v>1</v>
      </c>
      <c r="AH212" s="49">
        <f t="shared" si="144"/>
        <v>3.6</v>
      </c>
      <c r="AI212" s="48">
        <f t="shared" si="145"/>
        <v>0.14399999999999999</v>
      </c>
      <c r="AJ212" s="47">
        <f t="shared" si="146"/>
        <v>14.399999999999999</v>
      </c>
      <c r="AK212" s="46" t="s">
        <v>10</v>
      </c>
      <c r="AL212" s="45"/>
      <c r="AM212" s="44">
        <f t="shared" si="149"/>
        <v>293</v>
      </c>
      <c r="AN212" s="43">
        <f t="shared" si="147"/>
        <v>351.6</v>
      </c>
      <c r="AO212" s="42">
        <f t="shared" si="150"/>
        <v>1758</v>
      </c>
      <c r="AP212" s="41">
        <f t="shared" si="151"/>
        <v>2109.6</v>
      </c>
      <c r="AQ212" s="435"/>
      <c r="AR212" s="435"/>
      <c r="AS212" s="435"/>
      <c r="AT212" s="435"/>
      <c r="AU212" s="435"/>
      <c r="AV212" s="435"/>
      <c r="AW212" s="435"/>
      <c r="AX212" s="435"/>
      <c r="AY212" s="108"/>
      <c r="AZ212" s="458"/>
      <c r="BA212" s="66" t="str">
        <f t="shared" si="148"/>
        <v>233868</v>
      </c>
      <c r="BB212" s="66">
        <v>100</v>
      </c>
      <c r="BC212" s="40">
        <v>1758</v>
      </c>
      <c r="BD212" s="40">
        <f t="shared" si="152"/>
        <v>293</v>
      </c>
      <c r="BE212" s="475"/>
      <c r="BF212" s="476"/>
    </row>
    <row r="213" spans="1:58" ht="15.75" thickBot="1" x14ac:dyDescent="0.3">
      <c r="A213" s="39" t="s">
        <v>1022</v>
      </c>
      <c r="B213" s="35" t="s">
        <v>6</v>
      </c>
      <c r="C213" s="37" t="s">
        <v>9</v>
      </c>
      <c r="D213" s="37">
        <v>1000</v>
      </c>
      <c r="E213" s="37" t="s">
        <v>5</v>
      </c>
      <c r="F213" s="35" t="str">
        <f t="shared" si="137"/>
        <v>1000x..x100/100</v>
      </c>
      <c r="G213" s="395" t="s">
        <v>8</v>
      </c>
      <c r="H213" s="34" t="s">
        <v>854</v>
      </c>
      <c r="I213" s="33" t="s">
        <v>1</v>
      </c>
      <c r="J213" s="31" t="str">
        <f t="shared" si="138"/>
        <v>A</v>
      </c>
      <c r="K213" s="30"/>
      <c r="L213" s="30" t="str">
        <f t="shared" si="139"/>
        <v>A</v>
      </c>
      <c r="M213" s="29"/>
      <c r="N213" s="28">
        <v>24</v>
      </c>
      <c r="O213" s="23">
        <v>2.4</v>
      </c>
      <c r="P213" s="22">
        <v>0.12</v>
      </c>
      <c r="Q213" s="21">
        <f t="shared" si="140"/>
        <v>19.2</v>
      </c>
      <c r="R213" s="396"/>
      <c r="S213" s="397"/>
      <c r="T213" s="27"/>
      <c r="U213" s="23"/>
      <c r="V213" s="22"/>
      <c r="W213" s="23"/>
      <c r="X213" s="23"/>
      <c r="Y213" s="26"/>
      <c r="Z213" s="25">
        <v>676</v>
      </c>
      <c r="AA213" s="24" t="s">
        <v>3</v>
      </c>
      <c r="AB213" s="23">
        <f t="shared" si="141"/>
        <v>1622.3999999999999</v>
      </c>
      <c r="AC213" s="22">
        <f t="shared" si="142"/>
        <v>81.11999999999999</v>
      </c>
      <c r="AD213" s="21">
        <f t="shared" si="143"/>
        <v>12979.199999999999</v>
      </c>
      <c r="AE213" s="20" t="s">
        <v>2</v>
      </c>
      <c r="AF213" s="19">
        <v>1</v>
      </c>
      <c r="AG213" s="18" t="s">
        <v>1</v>
      </c>
      <c r="AH213" s="17">
        <f t="shared" si="144"/>
        <v>2.4</v>
      </c>
      <c r="AI213" s="16">
        <f t="shared" si="145"/>
        <v>0.12</v>
      </c>
      <c r="AJ213" s="15">
        <f t="shared" si="146"/>
        <v>19.2</v>
      </c>
      <c r="AK213" s="14" t="s">
        <v>7</v>
      </c>
      <c r="AL213" s="13"/>
      <c r="AM213" s="12">
        <f t="shared" si="149"/>
        <v>220</v>
      </c>
      <c r="AN213" s="11">
        <f t="shared" si="147"/>
        <v>264</v>
      </c>
      <c r="AO213" s="10">
        <f t="shared" si="150"/>
        <v>5280</v>
      </c>
      <c r="AP213" s="9">
        <f t="shared" si="151"/>
        <v>6336</v>
      </c>
      <c r="AQ213" s="435"/>
      <c r="AR213" s="435"/>
      <c r="AS213" s="435"/>
      <c r="AT213" s="435"/>
      <c r="AU213" s="435"/>
      <c r="AV213" s="435"/>
      <c r="AW213" s="435"/>
      <c r="AX213" s="435"/>
      <c r="AY213" s="108"/>
      <c r="AZ213" s="458"/>
      <c r="BA213" s="32" t="str">
        <f t="shared" si="148"/>
        <v>223738</v>
      </c>
      <c r="BB213" s="32">
        <v>160</v>
      </c>
      <c r="BC213" s="8">
        <v>5280</v>
      </c>
      <c r="BD213" s="8">
        <f t="shared" si="152"/>
        <v>220</v>
      </c>
      <c r="BE213" s="475"/>
      <c r="BF213" s="476"/>
    </row>
    <row r="214" spans="1:58" x14ac:dyDescent="0.25">
      <c r="BC214" s="2"/>
      <c r="BD214" s="2"/>
    </row>
    <row r="216" spans="1:58" x14ac:dyDescent="0.25">
      <c r="BC216" s="398"/>
      <c r="BD216" s="398"/>
    </row>
    <row r="223" spans="1:58" ht="15.75" x14ac:dyDescent="0.25">
      <c r="G223" s="409"/>
      <c r="H223" s="410"/>
      <c r="I223" s="410"/>
      <c r="J223" s="410"/>
      <c r="K223" s="410"/>
    </row>
    <row r="224" spans="1:58" ht="15.75" x14ac:dyDescent="0.25">
      <c r="G224" s="409"/>
      <c r="H224" s="410"/>
      <c r="I224" s="410"/>
      <c r="J224" s="410"/>
      <c r="K224" s="410"/>
    </row>
    <row r="225" spans="7:11" ht="15.75" x14ac:dyDescent="0.25">
      <c r="G225" s="409"/>
      <c r="H225" s="410"/>
      <c r="I225" s="410"/>
      <c r="J225" s="410"/>
      <c r="K225" s="410"/>
    </row>
    <row r="226" spans="7:11" ht="15.75" x14ac:dyDescent="0.25">
      <c r="G226" s="409"/>
      <c r="H226" s="410"/>
      <c r="I226" s="410"/>
      <c r="J226" s="410"/>
      <c r="K226" s="410"/>
    </row>
    <row r="227" spans="7:11" ht="15.75" x14ac:dyDescent="0.25">
      <c r="G227" s="409"/>
      <c r="H227" s="410"/>
      <c r="I227" s="410"/>
      <c r="J227" s="410"/>
      <c r="K227" s="410"/>
    </row>
    <row r="228" spans="7:11" x14ac:dyDescent="0.25">
      <c r="G228" s="411"/>
      <c r="H228"/>
      <c r="I228"/>
      <c r="J228"/>
      <c r="K228"/>
    </row>
  </sheetData>
  <mergeCells count="15">
    <mergeCell ref="A4:AP4"/>
    <mergeCell ref="A2:AP2"/>
    <mergeCell ref="A1:AP1"/>
    <mergeCell ref="J190:M190"/>
    <mergeCell ref="N190:Q190"/>
    <mergeCell ref="R190:Y190"/>
    <mergeCell ref="Z190:AD190"/>
    <mergeCell ref="AM190:AP190"/>
    <mergeCell ref="AM17:AP17"/>
    <mergeCell ref="J17:M17"/>
    <mergeCell ref="N17:Q17"/>
    <mergeCell ref="R17:Y17"/>
    <mergeCell ref="Z17:AD17"/>
    <mergeCell ref="AE17:AJ17"/>
    <mergeCell ref="AE190:AJ190"/>
  </mergeCells>
  <phoneticPr fontId="32" type="noConversion"/>
  <pageMargins left="0.25" right="0.25" top="0.75" bottom="0.75" header="0.3" footer="0.3"/>
  <pageSetup paperSize="9" scale="53" fitToHeight="0" orientation="landscape" r:id="rId1"/>
  <rowBreaks count="2" manualBreakCount="2">
    <brk id="92" max="41" man="1"/>
    <brk id="173" max="41" man="1"/>
  </rowBreaks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33"/>
  <sheetViews>
    <sheetView view="pageBreakPreview" zoomScale="70" zoomScaleNormal="70" zoomScaleSheetLayoutView="70" workbookViewId="0">
      <pane xSplit="3" ySplit="17" topLeftCell="D18" activePane="bottomRight" state="frozen"/>
      <selection activeCell="G507" sqref="G507"/>
      <selection pane="topRight" activeCell="G507" sqref="G507"/>
      <selection pane="bottomLeft" activeCell="G507" sqref="G507"/>
      <selection pane="bottomRight" activeCell="J6" sqref="J6"/>
    </sheetView>
  </sheetViews>
  <sheetFormatPr defaultColWidth="9.140625" defaultRowHeight="15" outlineLevelCol="1" x14ac:dyDescent="0.25"/>
  <cols>
    <col min="1" max="2" width="80.140625" style="1" hidden="1" customWidth="1" outlineLevel="1"/>
    <col min="3" max="3" width="12.28515625" style="1" customWidth="1" collapsed="1"/>
    <col min="4" max="4" width="73.7109375" style="1" customWidth="1"/>
    <col min="5" max="5" width="14.42578125" style="7" customWidth="1"/>
    <col min="6" max="6" width="10.28515625" style="6" customWidth="1"/>
    <col min="7" max="7" width="8.5703125" style="4" customWidth="1"/>
    <col min="8" max="8" width="8.42578125" style="4" customWidth="1"/>
    <col min="9" max="9" width="10.85546875" style="4" customWidth="1"/>
    <col min="10" max="12" width="15.85546875" style="2" customWidth="1"/>
    <col min="13" max="14" width="17.28515625" style="2" customWidth="1"/>
    <col min="15" max="15" width="14.28515625" style="2" customWidth="1"/>
    <col min="16" max="16" width="11.7109375" style="2" customWidth="1"/>
    <col min="17" max="17" width="13.42578125" style="2" customWidth="1"/>
    <col min="18" max="18" width="9.85546875" style="1" customWidth="1"/>
    <col min="19" max="19" width="8" style="1" hidden="1" customWidth="1"/>
    <col min="20" max="20" width="8.7109375" style="1" hidden="1" customWidth="1"/>
    <col min="21" max="21" width="11.28515625" style="1" hidden="1" customWidth="1"/>
    <col min="22" max="16384" width="9.140625" style="1"/>
  </cols>
  <sheetData>
    <row r="1" spans="1:17" ht="23.25" x14ac:dyDescent="0.35">
      <c r="A1" s="558" t="s">
        <v>814</v>
      </c>
      <c r="B1" s="558"/>
      <c r="C1" s="558"/>
      <c r="D1" s="558"/>
      <c r="E1" s="558"/>
      <c r="F1" s="577"/>
      <c r="G1" s="558"/>
      <c r="H1" s="558"/>
      <c r="I1" s="558"/>
      <c r="J1" s="558"/>
      <c r="K1" s="558"/>
      <c r="L1" s="558"/>
      <c r="M1" s="558"/>
      <c r="N1" s="430"/>
      <c r="O1" s="430"/>
      <c r="P1" s="430"/>
      <c r="Q1" s="430"/>
    </row>
    <row r="2" spans="1:17" ht="23.25" x14ac:dyDescent="0.35">
      <c r="A2" s="558" t="s">
        <v>526</v>
      </c>
      <c r="B2" s="558"/>
      <c r="C2" s="558"/>
      <c r="D2" s="558"/>
      <c r="E2" s="558"/>
      <c r="F2" s="577"/>
      <c r="G2" s="558"/>
      <c r="H2" s="558"/>
      <c r="I2" s="558"/>
      <c r="J2" s="558"/>
      <c r="K2" s="558"/>
      <c r="L2" s="558"/>
      <c r="M2" s="558"/>
      <c r="N2" s="430"/>
      <c r="O2" s="430"/>
      <c r="P2" s="430"/>
      <c r="Q2" s="430"/>
    </row>
    <row r="3" spans="1:17" x14ac:dyDescent="0.25">
      <c r="A3" s="141"/>
      <c r="B3" s="141"/>
      <c r="C3" s="141"/>
      <c r="D3" s="141"/>
      <c r="E3" s="141"/>
      <c r="F3" s="146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ht="18.75" x14ac:dyDescent="0.25">
      <c r="A4" s="554" t="str">
        <f>Оглавление!A4</f>
        <v xml:space="preserve"> от 1 апреля 2022 года</v>
      </c>
      <c r="B4" s="554"/>
      <c r="C4" s="554"/>
      <c r="D4" s="554"/>
      <c r="E4" s="554"/>
      <c r="F4" s="580"/>
      <c r="G4" s="554"/>
      <c r="H4" s="554"/>
      <c r="I4" s="554"/>
      <c r="J4" s="554"/>
      <c r="K4" s="554"/>
      <c r="L4" s="554"/>
      <c r="M4" s="554"/>
      <c r="N4" s="429"/>
      <c r="O4" s="429"/>
      <c r="P4" s="429"/>
      <c r="Q4" s="429"/>
    </row>
    <row r="5" spans="1:17" x14ac:dyDescent="0.25">
      <c r="A5" s="141"/>
      <c r="B5" s="141"/>
      <c r="C5" s="141"/>
      <c r="D5" s="141"/>
      <c r="E5" s="141"/>
      <c r="F5" s="146"/>
      <c r="G5" s="143"/>
      <c r="H5" s="143"/>
      <c r="I5" s="143"/>
      <c r="J5" s="141"/>
      <c r="K5" s="141"/>
      <c r="L5" s="141"/>
      <c r="M5" s="141"/>
      <c r="N5" s="141"/>
      <c r="O5" s="141"/>
      <c r="P5" s="141"/>
      <c r="Q5" s="141"/>
    </row>
    <row r="6" spans="1:17" x14ac:dyDescent="0.25">
      <c r="A6" s="141"/>
      <c r="B6" s="141"/>
      <c r="C6" s="141"/>
      <c r="D6" s="141"/>
      <c r="E6" s="141"/>
      <c r="F6" s="146"/>
      <c r="G6" s="143"/>
      <c r="H6" s="143"/>
      <c r="I6" s="143"/>
      <c r="J6" s="141"/>
      <c r="K6" s="141"/>
      <c r="L6" s="141"/>
      <c r="M6" s="141"/>
      <c r="N6" s="141"/>
      <c r="O6" s="141"/>
      <c r="P6" s="141"/>
      <c r="Q6" s="141"/>
    </row>
    <row r="7" spans="1:17" x14ac:dyDescent="0.25">
      <c r="A7" s="140" t="s">
        <v>525</v>
      </c>
      <c r="B7" s="145"/>
      <c r="C7" s="145"/>
      <c r="D7" s="147"/>
      <c r="E7" s="147"/>
      <c r="F7" s="146"/>
      <c r="G7" s="143"/>
      <c r="H7" s="143"/>
      <c r="I7" s="143"/>
      <c r="J7" s="141"/>
      <c r="K7" s="141"/>
      <c r="L7" s="141"/>
      <c r="M7" s="141"/>
      <c r="N7" s="141"/>
      <c r="O7" s="141"/>
      <c r="P7" s="141"/>
      <c r="Q7" s="141"/>
    </row>
    <row r="8" spans="1:17" ht="15.75" thickBot="1" x14ac:dyDescent="0.3">
      <c r="A8" s="147" t="s">
        <v>524</v>
      </c>
      <c r="B8" s="145"/>
      <c r="C8" s="145"/>
      <c r="D8" s="147"/>
      <c r="E8" s="147"/>
      <c r="F8" s="146"/>
      <c r="G8" s="143"/>
      <c r="H8" s="143"/>
      <c r="I8" s="143"/>
      <c r="J8" s="141"/>
      <c r="K8" s="141"/>
      <c r="L8" s="141"/>
      <c r="M8" s="141"/>
      <c r="N8" s="141"/>
      <c r="O8" s="141"/>
      <c r="P8" s="141"/>
      <c r="Q8" s="141"/>
    </row>
    <row r="9" spans="1:17" ht="15.75" thickBot="1" x14ac:dyDescent="0.3">
      <c r="A9" s="147" t="s">
        <v>522</v>
      </c>
      <c r="B9" s="145"/>
      <c r="C9" s="145"/>
      <c r="D9" s="147"/>
      <c r="E9" s="147"/>
      <c r="F9" s="146"/>
      <c r="G9" s="143"/>
      <c r="H9" s="143"/>
      <c r="I9" s="143"/>
      <c r="J9" s="141"/>
      <c r="K9" s="141"/>
      <c r="L9" s="141"/>
      <c r="M9" s="177" t="s">
        <v>523</v>
      </c>
      <c r="N9" s="431"/>
      <c r="O9" s="431"/>
      <c r="P9" s="431"/>
      <c r="Q9" s="431"/>
    </row>
    <row r="10" spans="1:17" x14ac:dyDescent="0.25">
      <c r="A10" s="147" t="s">
        <v>923</v>
      </c>
      <c r="B10" s="145"/>
      <c r="C10" s="145"/>
      <c r="D10" s="147"/>
      <c r="E10" s="147"/>
      <c r="F10" s="146"/>
      <c r="G10" s="143"/>
      <c r="H10" s="143"/>
      <c r="I10" s="143"/>
      <c r="J10" s="141"/>
      <c r="K10" s="141"/>
      <c r="L10" s="174" t="s">
        <v>1027</v>
      </c>
      <c r="M10" s="176">
        <v>0</v>
      </c>
      <c r="N10" s="432"/>
      <c r="O10" s="432"/>
      <c r="P10" s="432"/>
      <c r="Q10" s="432"/>
    </row>
    <row r="11" spans="1:17" x14ac:dyDescent="0.25">
      <c r="A11" s="147" t="s">
        <v>949</v>
      </c>
      <c r="B11" s="145"/>
      <c r="C11" s="145"/>
      <c r="D11" s="147"/>
      <c r="E11" s="147"/>
      <c r="F11" s="146"/>
      <c r="G11" s="143"/>
      <c r="H11" s="143"/>
      <c r="I11" s="143"/>
      <c r="J11" s="141"/>
      <c r="K11" s="141"/>
      <c r="L11" s="174" t="s">
        <v>656</v>
      </c>
      <c r="M11" s="175">
        <v>0</v>
      </c>
      <c r="N11" s="432"/>
      <c r="O11" s="432"/>
      <c r="P11" s="432"/>
      <c r="Q11" s="432"/>
    </row>
    <row r="12" spans="1:17" x14ac:dyDescent="0.25">
      <c r="A12" s="147" t="s">
        <v>947</v>
      </c>
      <c r="B12" s="145"/>
      <c r="C12" s="145"/>
      <c r="D12" s="147"/>
      <c r="E12" s="147"/>
      <c r="F12" s="146"/>
      <c r="G12" s="143"/>
      <c r="H12" s="143"/>
      <c r="I12" s="143"/>
      <c r="J12" s="141"/>
      <c r="K12" s="141"/>
      <c r="L12" s="174" t="s">
        <v>1025</v>
      </c>
      <c r="M12" s="175">
        <v>0</v>
      </c>
      <c r="N12" s="432"/>
      <c r="O12" s="432"/>
      <c r="P12" s="432"/>
      <c r="Q12" s="432"/>
    </row>
    <row r="13" spans="1:17" ht="15.75" thickBot="1" x14ac:dyDescent="0.3">
      <c r="A13" s="147" t="s">
        <v>946</v>
      </c>
      <c r="B13" s="145"/>
      <c r="C13" s="145"/>
      <c r="D13" s="147"/>
      <c r="E13" s="147"/>
      <c r="F13" s="146"/>
      <c r="G13" s="143"/>
      <c r="H13" s="143"/>
      <c r="I13" s="143"/>
      <c r="J13" s="141"/>
      <c r="K13" s="141"/>
      <c r="L13" s="174" t="s">
        <v>1026</v>
      </c>
      <c r="M13" s="173">
        <v>0</v>
      </c>
      <c r="N13" s="432"/>
      <c r="O13" s="432"/>
      <c r="P13" s="432"/>
      <c r="Q13" s="432"/>
    </row>
    <row r="14" spans="1:17" x14ac:dyDescent="0.25">
      <c r="A14" s="147" t="s">
        <v>948</v>
      </c>
      <c r="B14" s="145"/>
      <c r="C14" s="145"/>
      <c r="D14" s="145"/>
      <c r="E14" s="147"/>
      <c r="F14" s="146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17" ht="15.75" thickBot="1" x14ac:dyDescent="0.3">
      <c r="A15" s="147" t="s">
        <v>922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7" s="108" customFormat="1" ht="15.75" thickBot="1" x14ac:dyDescent="0.3">
      <c r="A16" s="138"/>
      <c r="B16" s="138"/>
      <c r="C16" s="138"/>
      <c r="D16" s="138"/>
      <c r="E16" s="140"/>
      <c r="F16" s="578" t="s">
        <v>813</v>
      </c>
      <c r="G16" s="579"/>
      <c r="H16" s="578" t="s">
        <v>921</v>
      </c>
      <c r="I16" s="579"/>
      <c r="J16" s="555" t="str">
        <f>DIY!AM15</f>
        <v>ЦЕНА от 01.04.2022</v>
      </c>
      <c r="K16" s="556"/>
      <c r="L16" s="556"/>
      <c r="M16" s="557"/>
      <c r="N16" s="433"/>
      <c r="O16" s="433"/>
      <c r="P16" s="433"/>
      <c r="Q16" s="433"/>
    </row>
    <row r="17" spans="1:22" s="108" customFormat="1" ht="30.75" thickBot="1" x14ac:dyDescent="0.3">
      <c r="A17" s="137" t="s">
        <v>128</v>
      </c>
      <c r="B17" s="136" t="s">
        <v>127</v>
      </c>
      <c r="C17" s="136" t="s">
        <v>121</v>
      </c>
      <c r="D17" s="136" t="s">
        <v>120</v>
      </c>
      <c r="E17" s="190" t="s">
        <v>119</v>
      </c>
      <c r="F17" s="294" t="s">
        <v>812</v>
      </c>
      <c r="G17" s="189" t="s">
        <v>94</v>
      </c>
      <c r="H17" s="294" t="s">
        <v>925</v>
      </c>
      <c r="I17" s="189" t="s">
        <v>94</v>
      </c>
      <c r="J17" s="113" t="s">
        <v>810</v>
      </c>
      <c r="K17" s="112" t="s">
        <v>811</v>
      </c>
      <c r="L17" s="111" t="s">
        <v>85</v>
      </c>
      <c r="M17" s="110" t="s">
        <v>86</v>
      </c>
      <c r="N17" s="434"/>
      <c r="O17" s="434"/>
      <c r="P17" s="434"/>
      <c r="Q17" s="434"/>
      <c r="S17" s="109" t="s">
        <v>121</v>
      </c>
      <c r="T17" s="109" t="s">
        <v>810</v>
      </c>
      <c r="U17" s="109" t="str">
        <f t="shared" ref="U17:U80" si="0">L17</f>
        <v>руб./уп. 
без НДС</v>
      </c>
    </row>
    <row r="18" spans="1:22" x14ac:dyDescent="0.25">
      <c r="A18" s="107" t="s">
        <v>1023</v>
      </c>
      <c r="B18" s="105" t="s">
        <v>805</v>
      </c>
      <c r="C18" s="187" t="s">
        <v>809</v>
      </c>
      <c r="D18" s="186" t="s">
        <v>869</v>
      </c>
      <c r="E18" s="102" t="s">
        <v>528</v>
      </c>
      <c r="F18" s="185">
        <v>70</v>
      </c>
      <c r="G18" s="93" t="s">
        <v>93</v>
      </c>
      <c r="H18" s="185">
        <v>1</v>
      </c>
      <c r="I18" s="287">
        <f t="shared" ref="I18:I126" si="1">H18*F18</f>
        <v>70</v>
      </c>
      <c r="J18" s="79">
        <f>ROUND(T18*(1-$M$10),2)</f>
        <v>42.4</v>
      </c>
      <c r="K18" s="78">
        <f t="shared" ref="K18:K148" si="2">ROUND(J18*1.2,2)</f>
        <v>50.88</v>
      </c>
      <c r="L18" s="77">
        <f>ROUND(J18*F18,2)</f>
        <v>2968</v>
      </c>
      <c r="M18" s="76">
        <f t="shared" ref="M18:M148" si="3">ROUND(L18*1.2,2)</f>
        <v>3561.6</v>
      </c>
      <c r="N18" s="435"/>
      <c r="O18" s="435"/>
      <c r="P18" s="435"/>
      <c r="Q18" s="435"/>
      <c r="S18" s="75" t="str">
        <f t="shared" ref="S18:S39" si="4">C18</f>
        <v>261492</v>
      </c>
      <c r="T18" s="75">
        <v>42.400000000000006</v>
      </c>
      <c r="U18" s="75">
        <f t="shared" si="0"/>
        <v>2968</v>
      </c>
      <c r="V18" s="108"/>
    </row>
    <row r="19" spans="1:22" x14ac:dyDescent="0.25">
      <c r="A19" s="73" t="s">
        <v>1023</v>
      </c>
      <c r="B19" s="72" t="s">
        <v>805</v>
      </c>
      <c r="C19" s="183" t="s">
        <v>808</v>
      </c>
      <c r="D19" s="182" t="s">
        <v>870</v>
      </c>
      <c r="E19" s="67" t="s">
        <v>528</v>
      </c>
      <c r="F19" s="163">
        <v>30</v>
      </c>
      <c r="G19" s="161" t="s">
        <v>93</v>
      </c>
      <c r="H19" s="163">
        <v>1</v>
      </c>
      <c r="I19" s="288">
        <f t="shared" si="1"/>
        <v>30</v>
      </c>
      <c r="J19" s="44">
        <f t="shared" ref="J19:J26" si="5">ROUND(T19*(1-$M$10),2)</f>
        <v>48.6</v>
      </c>
      <c r="K19" s="43">
        <f t="shared" si="2"/>
        <v>58.32</v>
      </c>
      <c r="L19" s="42">
        <f t="shared" ref="L19:L81" si="6">ROUND(J19*F19,2)</f>
        <v>1458</v>
      </c>
      <c r="M19" s="41">
        <f t="shared" si="3"/>
        <v>1749.6</v>
      </c>
      <c r="N19" s="435"/>
      <c r="O19" s="435"/>
      <c r="P19" s="435"/>
      <c r="Q19" s="435"/>
      <c r="S19" s="40" t="str">
        <f t="shared" si="4"/>
        <v>261497</v>
      </c>
      <c r="T19" s="40">
        <v>48.6</v>
      </c>
      <c r="U19" s="40">
        <f t="shared" si="0"/>
        <v>1458</v>
      </c>
      <c r="V19" s="108"/>
    </row>
    <row r="20" spans="1:22" x14ac:dyDescent="0.25">
      <c r="A20" s="73" t="s">
        <v>1023</v>
      </c>
      <c r="B20" s="72" t="s">
        <v>805</v>
      </c>
      <c r="C20" s="183" t="s">
        <v>807</v>
      </c>
      <c r="D20" s="182" t="s">
        <v>871</v>
      </c>
      <c r="E20" s="67" t="s">
        <v>528</v>
      </c>
      <c r="F20" s="163">
        <v>70</v>
      </c>
      <c r="G20" s="161" t="s">
        <v>93</v>
      </c>
      <c r="H20" s="163">
        <v>1</v>
      </c>
      <c r="I20" s="288">
        <f t="shared" si="1"/>
        <v>70</v>
      </c>
      <c r="J20" s="44">
        <f t="shared" si="5"/>
        <v>67.2</v>
      </c>
      <c r="K20" s="43">
        <f t="shared" si="2"/>
        <v>80.64</v>
      </c>
      <c r="L20" s="42">
        <f>ROUND(J20*F20,2)</f>
        <v>4704</v>
      </c>
      <c r="M20" s="41">
        <f t="shared" si="3"/>
        <v>5644.8</v>
      </c>
      <c r="N20" s="435"/>
      <c r="O20" s="435"/>
      <c r="P20" s="435"/>
      <c r="Q20" s="435"/>
      <c r="S20" s="40" t="str">
        <f t="shared" si="4"/>
        <v>261488</v>
      </c>
      <c r="T20" s="40">
        <v>67.2</v>
      </c>
      <c r="U20" s="40">
        <f t="shared" si="0"/>
        <v>4704</v>
      </c>
      <c r="V20" s="108"/>
    </row>
    <row r="21" spans="1:22" x14ac:dyDescent="0.25">
      <c r="A21" s="73" t="s">
        <v>1023</v>
      </c>
      <c r="B21" s="72" t="s">
        <v>805</v>
      </c>
      <c r="C21" s="183" t="s">
        <v>806</v>
      </c>
      <c r="D21" s="182" t="s">
        <v>872</v>
      </c>
      <c r="E21" s="67" t="s">
        <v>528</v>
      </c>
      <c r="F21" s="163">
        <v>30</v>
      </c>
      <c r="G21" s="161" t="s">
        <v>93</v>
      </c>
      <c r="H21" s="163">
        <v>1</v>
      </c>
      <c r="I21" s="288">
        <f t="shared" si="1"/>
        <v>30</v>
      </c>
      <c r="J21" s="44">
        <f t="shared" si="5"/>
        <v>76.400000000000006</v>
      </c>
      <c r="K21" s="43">
        <f t="shared" si="2"/>
        <v>91.68</v>
      </c>
      <c r="L21" s="42">
        <f t="shared" si="6"/>
        <v>2292</v>
      </c>
      <c r="M21" s="41">
        <f t="shared" si="3"/>
        <v>2750.4</v>
      </c>
      <c r="N21" s="435"/>
      <c r="O21" s="435"/>
      <c r="P21" s="435"/>
      <c r="Q21" s="435"/>
      <c r="S21" s="40" t="str">
        <f t="shared" si="4"/>
        <v>261489</v>
      </c>
      <c r="T21" s="40">
        <v>76.400000000000006</v>
      </c>
      <c r="U21" s="40">
        <f t="shared" si="0"/>
        <v>2292</v>
      </c>
      <c r="V21" s="108"/>
    </row>
    <row r="22" spans="1:22" x14ac:dyDescent="0.25">
      <c r="A22" s="73" t="s">
        <v>1023</v>
      </c>
      <c r="B22" s="70" t="s">
        <v>800</v>
      </c>
      <c r="C22" s="183" t="s">
        <v>804</v>
      </c>
      <c r="D22" s="182" t="s">
        <v>803</v>
      </c>
      <c r="E22" s="67" t="s">
        <v>528</v>
      </c>
      <c r="F22" s="163">
        <v>70</v>
      </c>
      <c r="G22" s="161" t="s">
        <v>93</v>
      </c>
      <c r="H22" s="163">
        <v>1</v>
      </c>
      <c r="I22" s="288">
        <f t="shared" si="1"/>
        <v>70</v>
      </c>
      <c r="J22" s="44">
        <f>ROUND(T22*(1-$M$10),2)</f>
        <v>30.2</v>
      </c>
      <c r="K22" s="43">
        <f t="shared" si="2"/>
        <v>36.24</v>
      </c>
      <c r="L22" s="42">
        <f t="shared" si="6"/>
        <v>2114</v>
      </c>
      <c r="M22" s="41">
        <f t="shared" si="3"/>
        <v>2536.8000000000002</v>
      </c>
      <c r="N22" s="435"/>
      <c r="O22" s="435"/>
      <c r="P22" s="435"/>
      <c r="Q22" s="435"/>
      <c r="S22" s="40" t="str">
        <f t="shared" si="4"/>
        <v>261482</v>
      </c>
      <c r="T22" s="40">
        <v>30.200000000000003</v>
      </c>
      <c r="U22" s="40">
        <f t="shared" si="0"/>
        <v>2114</v>
      </c>
      <c r="V22" s="108"/>
    </row>
    <row r="23" spans="1:22" x14ac:dyDescent="0.25">
      <c r="A23" s="73" t="s">
        <v>1023</v>
      </c>
      <c r="B23" s="72" t="s">
        <v>800</v>
      </c>
      <c r="C23" s="183" t="s">
        <v>802</v>
      </c>
      <c r="D23" s="182" t="s">
        <v>801</v>
      </c>
      <c r="E23" s="67" t="s">
        <v>528</v>
      </c>
      <c r="F23" s="163">
        <v>30</v>
      </c>
      <c r="G23" s="58" t="s">
        <v>93</v>
      </c>
      <c r="H23" s="163">
        <v>1</v>
      </c>
      <c r="I23" s="289">
        <f t="shared" si="1"/>
        <v>30</v>
      </c>
      <c r="J23" s="44">
        <f t="shared" si="5"/>
        <v>34.200000000000003</v>
      </c>
      <c r="K23" s="43">
        <f t="shared" si="2"/>
        <v>41.04</v>
      </c>
      <c r="L23" s="42">
        <f t="shared" si="6"/>
        <v>1026</v>
      </c>
      <c r="M23" s="41">
        <f t="shared" si="3"/>
        <v>1231.2</v>
      </c>
      <c r="N23" s="435"/>
      <c r="O23" s="435"/>
      <c r="P23" s="435"/>
      <c r="Q23" s="435"/>
      <c r="S23" s="40" t="str">
        <f t="shared" si="4"/>
        <v>261484</v>
      </c>
      <c r="T23" s="40">
        <v>34.200000000000003</v>
      </c>
      <c r="U23" s="40">
        <f t="shared" si="0"/>
        <v>1026</v>
      </c>
      <c r="V23" s="108"/>
    </row>
    <row r="24" spans="1:22" x14ac:dyDescent="0.25">
      <c r="A24" s="73" t="s">
        <v>1023</v>
      </c>
      <c r="B24" s="72" t="s">
        <v>800</v>
      </c>
      <c r="C24" s="183" t="s">
        <v>799</v>
      </c>
      <c r="D24" s="182" t="s">
        <v>798</v>
      </c>
      <c r="E24" s="67" t="s">
        <v>528</v>
      </c>
      <c r="F24" s="163">
        <v>70</v>
      </c>
      <c r="G24" s="58" t="s">
        <v>93</v>
      </c>
      <c r="H24" s="163">
        <v>1</v>
      </c>
      <c r="I24" s="289">
        <f t="shared" si="1"/>
        <v>70</v>
      </c>
      <c r="J24" s="44">
        <f t="shared" si="5"/>
        <v>49.2</v>
      </c>
      <c r="K24" s="43">
        <f t="shared" si="2"/>
        <v>59.04</v>
      </c>
      <c r="L24" s="42">
        <f t="shared" si="6"/>
        <v>3444</v>
      </c>
      <c r="M24" s="41">
        <f t="shared" si="3"/>
        <v>4132.8</v>
      </c>
      <c r="N24" s="435"/>
      <c r="O24" s="435"/>
      <c r="P24" s="435"/>
      <c r="Q24" s="435"/>
      <c r="S24" s="40" t="str">
        <f t="shared" si="4"/>
        <v>261498</v>
      </c>
      <c r="T24" s="40">
        <v>49.2</v>
      </c>
      <c r="U24" s="40">
        <f t="shared" si="0"/>
        <v>3444</v>
      </c>
      <c r="V24" s="108"/>
    </row>
    <row r="25" spans="1:22" x14ac:dyDescent="0.25">
      <c r="A25" s="73" t="s">
        <v>1023</v>
      </c>
      <c r="B25" s="70" t="s">
        <v>819</v>
      </c>
      <c r="C25" s="183" t="s">
        <v>797</v>
      </c>
      <c r="D25" s="182" t="s">
        <v>796</v>
      </c>
      <c r="E25" s="67" t="s">
        <v>528</v>
      </c>
      <c r="F25" s="163">
        <v>1</v>
      </c>
      <c r="G25" s="58" t="s">
        <v>528</v>
      </c>
      <c r="H25" s="163">
        <v>1</v>
      </c>
      <c r="I25" s="289">
        <f t="shared" si="1"/>
        <v>1</v>
      </c>
      <c r="J25" s="44">
        <f t="shared" si="5"/>
        <v>294.2</v>
      </c>
      <c r="K25" s="43">
        <f t="shared" si="2"/>
        <v>353.04</v>
      </c>
      <c r="L25" s="42">
        <f t="shared" si="6"/>
        <v>294.2</v>
      </c>
      <c r="M25" s="41">
        <f t="shared" si="3"/>
        <v>353.04</v>
      </c>
      <c r="N25" s="435"/>
      <c r="O25" s="435"/>
      <c r="P25" s="435"/>
      <c r="Q25" s="435"/>
      <c r="S25" s="40" t="str">
        <f t="shared" si="4"/>
        <v>203041</v>
      </c>
      <c r="T25" s="40">
        <v>294.2</v>
      </c>
      <c r="U25" s="40">
        <f t="shared" si="0"/>
        <v>294.2</v>
      </c>
      <c r="V25" s="108"/>
    </row>
    <row r="26" spans="1:22" ht="15.75" thickBot="1" x14ac:dyDescent="0.3">
      <c r="A26" s="261" t="s">
        <v>1023</v>
      </c>
      <c r="B26" s="262" t="s">
        <v>819</v>
      </c>
      <c r="C26" s="384" t="s">
        <v>795</v>
      </c>
      <c r="D26" s="385" t="s">
        <v>794</v>
      </c>
      <c r="E26" s="265" t="s">
        <v>528</v>
      </c>
      <c r="F26" s="386">
        <v>1</v>
      </c>
      <c r="G26" s="268" t="s">
        <v>528</v>
      </c>
      <c r="H26" s="386">
        <v>1</v>
      </c>
      <c r="I26" s="387">
        <f t="shared" si="1"/>
        <v>1</v>
      </c>
      <c r="J26" s="276">
        <f t="shared" si="5"/>
        <v>585.79999999999995</v>
      </c>
      <c r="K26" s="277">
        <f t="shared" si="2"/>
        <v>702.96</v>
      </c>
      <c r="L26" s="278">
        <f t="shared" si="6"/>
        <v>585.79999999999995</v>
      </c>
      <c r="M26" s="279">
        <f t="shared" si="3"/>
        <v>702.96</v>
      </c>
      <c r="N26" s="435"/>
      <c r="O26" s="435"/>
      <c r="P26" s="435"/>
      <c r="Q26" s="435"/>
      <c r="S26" s="403" t="str">
        <f t="shared" si="4"/>
        <v>203042</v>
      </c>
      <c r="T26" s="403">
        <v>585.80000000000007</v>
      </c>
      <c r="U26" s="403">
        <f t="shared" si="0"/>
        <v>585.79999999999995</v>
      </c>
      <c r="V26" s="108"/>
    </row>
    <row r="27" spans="1:22" ht="15.75" thickBot="1" x14ac:dyDescent="0.3">
      <c r="A27" s="336" t="s">
        <v>1024</v>
      </c>
      <c r="B27" s="339" t="s">
        <v>793</v>
      </c>
      <c r="C27" s="388" t="s">
        <v>792</v>
      </c>
      <c r="D27" s="389" t="s">
        <v>791</v>
      </c>
      <c r="E27" s="342" t="s">
        <v>528</v>
      </c>
      <c r="F27" s="390">
        <v>1</v>
      </c>
      <c r="G27" s="391" t="s">
        <v>528</v>
      </c>
      <c r="H27" s="390">
        <v>1</v>
      </c>
      <c r="I27" s="392">
        <f t="shared" si="1"/>
        <v>1</v>
      </c>
      <c r="J27" s="365">
        <f>ROUND(T27*(1-$M$10),2)</f>
        <v>574.79999999999995</v>
      </c>
      <c r="K27" s="366">
        <f t="shared" si="2"/>
        <v>689.76</v>
      </c>
      <c r="L27" s="367">
        <f t="shared" si="6"/>
        <v>574.79999999999995</v>
      </c>
      <c r="M27" s="368">
        <f t="shared" si="3"/>
        <v>689.76</v>
      </c>
      <c r="N27" s="435"/>
      <c r="O27" s="435"/>
      <c r="P27" s="435"/>
      <c r="Q27" s="435"/>
      <c r="S27" s="404" t="str">
        <f t="shared" si="4"/>
        <v>219064</v>
      </c>
      <c r="T27" s="404">
        <v>574.80000000000007</v>
      </c>
      <c r="U27" s="404">
        <f t="shared" si="0"/>
        <v>574.79999999999995</v>
      </c>
      <c r="V27" s="108"/>
    </row>
    <row r="28" spans="1:22" x14ac:dyDescent="0.25">
      <c r="A28" s="299" t="s">
        <v>656</v>
      </c>
      <c r="B28" s="105" t="s">
        <v>741</v>
      </c>
      <c r="C28" s="187" t="s">
        <v>743</v>
      </c>
      <c r="D28" s="186" t="s">
        <v>742</v>
      </c>
      <c r="E28" s="102" t="s">
        <v>710</v>
      </c>
      <c r="F28" s="185">
        <v>25</v>
      </c>
      <c r="G28" s="188" t="s">
        <v>91</v>
      </c>
      <c r="H28" s="185">
        <v>10</v>
      </c>
      <c r="I28" s="290">
        <f t="shared" ref="I28:I37" si="7">H28*F28</f>
        <v>250</v>
      </c>
      <c r="J28" s="79">
        <f t="shared" ref="J28:J59" si="8">ROUND(T28*(1-$M$11),2)</f>
        <v>32.5</v>
      </c>
      <c r="K28" s="78">
        <f t="shared" ref="K28:K43" si="9">ROUND(J28*1.2,2)</f>
        <v>39</v>
      </c>
      <c r="L28" s="77">
        <f t="shared" si="6"/>
        <v>812.5</v>
      </c>
      <c r="M28" s="76">
        <f t="shared" ref="M28:M43" si="10">ROUND(L28*1.2,2)</f>
        <v>975</v>
      </c>
      <c r="N28" s="435"/>
      <c r="O28" s="435"/>
      <c r="P28" s="435"/>
      <c r="Q28" s="435"/>
      <c r="S28" s="465" t="str">
        <f t="shared" si="4"/>
        <v>75586</v>
      </c>
      <c r="T28" s="75">
        <v>32.5</v>
      </c>
      <c r="U28" s="75">
        <f t="shared" si="0"/>
        <v>812.5</v>
      </c>
      <c r="V28" s="108"/>
    </row>
    <row r="29" spans="1:22" x14ac:dyDescent="0.25">
      <c r="A29" s="300" t="s">
        <v>656</v>
      </c>
      <c r="B29" s="72" t="s">
        <v>741</v>
      </c>
      <c r="C29" s="183" t="s">
        <v>740</v>
      </c>
      <c r="D29" s="182" t="s">
        <v>739</v>
      </c>
      <c r="E29" s="67" t="s">
        <v>710</v>
      </c>
      <c r="F29" s="163">
        <v>25</v>
      </c>
      <c r="G29" s="58" t="s">
        <v>91</v>
      </c>
      <c r="H29" s="163">
        <v>10</v>
      </c>
      <c r="I29" s="289">
        <f t="shared" si="7"/>
        <v>250</v>
      </c>
      <c r="J29" s="44">
        <f t="shared" si="8"/>
        <v>31.2</v>
      </c>
      <c r="K29" s="43">
        <f t="shared" si="9"/>
        <v>37.44</v>
      </c>
      <c r="L29" s="42">
        <f t="shared" si="6"/>
        <v>780</v>
      </c>
      <c r="M29" s="41">
        <f t="shared" si="10"/>
        <v>936</v>
      </c>
      <c r="N29" s="435"/>
      <c r="O29" s="435"/>
      <c r="P29" s="435"/>
      <c r="Q29" s="435"/>
      <c r="S29" s="466" t="str">
        <f t="shared" si="4"/>
        <v>226584</v>
      </c>
      <c r="T29" s="40">
        <v>31.200000000000003</v>
      </c>
      <c r="U29" s="40">
        <f t="shared" si="0"/>
        <v>780</v>
      </c>
      <c r="V29" s="108"/>
    </row>
    <row r="30" spans="1:22" x14ac:dyDescent="0.25">
      <c r="A30" s="300" t="s">
        <v>656</v>
      </c>
      <c r="B30" s="72" t="s">
        <v>741</v>
      </c>
      <c r="C30" s="184" t="s">
        <v>1047</v>
      </c>
      <c r="D30" s="182" t="s">
        <v>1045</v>
      </c>
      <c r="E30" s="67" t="s">
        <v>710</v>
      </c>
      <c r="F30" s="163">
        <v>25</v>
      </c>
      <c r="G30" s="58" t="s">
        <v>91</v>
      </c>
      <c r="H30" s="163">
        <v>10</v>
      </c>
      <c r="I30" s="289">
        <f t="shared" ref="I30" si="11">H30*F30</f>
        <v>250</v>
      </c>
      <c r="J30" s="44">
        <f t="shared" ref="J30" si="12">ROUND(T30*(1-$M$11),2)</f>
        <v>33.200000000000003</v>
      </c>
      <c r="K30" s="43">
        <f t="shared" ref="K30" si="13">ROUND(J30*1.2,2)</f>
        <v>39.840000000000003</v>
      </c>
      <c r="L30" s="42">
        <f t="shared" si="6"/>
        <v>830</v>
      </c>
      <c r="M30" s="41">
        <f t="shared" ref="M30" si="14">ROUND(L30*1.2,2)</f>
        <v>996</v>
      </c>
      <c r="N30" s="435"/>
      <c r="O30" s="435"/>
      <c r="P30" s="435"/>
      <c r="Q30" s="435"/>
      <c r="S30" s="466" t="str">
        <f t="shared" si="4"/>
        <v>127126</v>
      </c>
      <c r="T30" s="40">
        <v>33.200000000000003</v>
      </c>
      <c r="U30" s="40">
        <f t="shared" si="0"/>
        <v>830</v>
      </c>
      <c r="V30" s="108"/>
    </row>
    <row r="31" spans="1:22" x14ac:dyDescent="0.25">
      <c r="A31" s="300" t="s">
        <v>656</v>
      </c>
      <c r="B31" s="70" t="s">
        <v>736</v>
      </c>
      <c r="C31" s="183" t="s">
        <v>738</v>
      </c>
      <c r="D31" s="182" t="s">
        <v>737</v>
      </c>
      <c r="E31" s="67" t="s">
        <v>710</v>
      </c>
      <c r="F31" s="163">
        <v>25</v>
      </c>
      <c r="G31" s="58" t="s">
        <v>91</v>
      </c>
      <c r="H31" s="163">
        <v>10</v>
      </c>
      <c r="I31" s="289">
        <f t="shared" si="7"/>
        <v>250</v>
      </c>
      <c r="J31" s="44">
        <f t="shared" si="8"/>
        <v>35.200000000000003</v>
      </c>
      <c r="K31" s="43">
        <f t="shared" si="9"/>
        <v>42.24</v>
      </c>
      <c r="L31" s="42">
        <f t="shared" si="6"/>
        <v>880</v>
      </c>
      <c r="M31" s="41">
        <f t="shared" si="10"/>
        <v>1056</v>
      </c>
      <c r="N31" s="435"/>
      <c r="O31" s="435"/>
      <c r="P31" s="435"/>
      <c r="Q31" s="435"/>
      <c r="S31" s="466" t="str">
        <f t="shared" si="4"/>
        <v>40121</v>
      </c>
      <c r="T31" s="40">
        <v>35.200000000000003</v>
      </c>
      <c r="U31" s="40">
        <f t="shared" si="0"/>
        <v>880</v>
      </c>
      <c r="V31" s="108"/>
    </row>
    <row r="32" spans="1:22" x14ac:dyDescent="0.25">
      <c r="A32" s="300" t="s">
        <v>656</v>
      </c>
      <c r="B32" s="72" t="s">
        <v>736</v>
      </c>
      <c r="C32" s="183" t="s">
        <v>735</v>
      </c>
      <c r="D32" s="182" t="s">
        <v>734</v>
      </c>
      <c r="E32" s="67" t="s">
        <v>710</v>
      </c>
      <c r="F32" s="163">
        <v>25</v>
      </c>
      <c r="G32" s="58" t="s">
        <v>91</v>
      </c>
      <c r="H32" s="163">
        <v>10</v>
      </c>
      <c r="I32" s="289">
        <f t="shared" si="7"/>
        <v>250</v>
      </c>
      <c r="J32" s="44">
        <f t="shared" si="8"/>
        <v>33.200000000000003</v>
      </c>
      <c r="K32" s="43">
        <f t="shared" si="9"/>
        <v>39.840000000000003</v>
      </c>
      <c r="L32" s="42">
        <f t="shared" si="6"/>
        <v>830</v>
      </c>
      <c r="M32" s="41">
        <f t="shared" si="10"/>
        <v>996</v>
      </c>
      <c r="N32" s="435"/>
      <c r="O32" s="435"/>
      <c r="P32" s="435"/>
      <c r="Q32" s="435"/>
      <c r="S32" s="466" t="str">
        <f t="shared" si="4"/>
        <v>226585</v>
      </c>
      <c r="T32" s="40">
        <v>33.200000000000003</v>
      </c>
      <c r="U32" s="40">
        <f t="shared" si="0"/>
        <v>830</v>
      </c>
      <c r="V32" s="108"/>
    </row>
    <row r="33" spans="1:22" x14ac:dyDescent="0.25">
      <c r="A33" s="300" t="s">
        <v>656</v>
      </c>
      <c r="B33" s="72" t="s">
        <v>736</v>
      </c>
      <c r="C33" s="184" t="s">
        <v>1048</v>
      </c>
      <c r="D33" s="182" t="s">
        <v>1046</v>
      </c>
      <c r="E33" s="67" t="s">
        <v>710</v>
      </c>
      <c r="F33" s="163">
        <v>25</v>
      </c>
      <c r="G33" s="58" t="s">
        <v>91</v>
      </c>
      <c r="H33" s="163">
        <v>10</v>
      </c>
      <c r="I33" s="289">
        <f t="shared" ref="I33" si="15">H33*F33</f>
        <v>250</v>
      </c>
      <c r="J33" s="44">
        <f t="shared" ref="J33" si="16">ROUND(T33*(1-$M$11),2)</f>
        <v>36.4</v>
      </c>
      <c r="K33" s="43">
        <f t="shared" ref="K33" si="17">ROUND(J33*1.2,2)</f>
        <v>43.68</v>
      </c>
      <c r="L33" s="42">
        <f t="shared" si="6"/>
        <v>910</v>
      </c>
      <c r="M33" s="41">
        <f t="shared" ref="M33" si="18">ROUND(L33*1.2,2)</f>
        <v>1092</v>
      </c>
      <c r="N33" s="435"/>
      <c r="O33" s="435"/>
      <c r="P33" s="435"/>
      <c r="Q33" s="435"/>
      <c r="S33" s="466" t="str">
        <f t="shared" si="4"/>
        <v>127124</v>
      </c>
      <c r="T33" s="40">
        <v>36.4</v>
      </c>
      <c r="U33" s="40">
        <f t="shared" si="0"/>
        <v>910</v>
      </c>
      <c r="V33" s="108"/>
    </row>
    <row r="34" spans="1:22" x14ac:dyDescent="0.25">
      <c r="A34" s="300" t="s">
        <v>656</v>
      </c>
      <c r="B34" s="70" t="s">
        <v>729</v>
      </c>
      <c r="C34" s="183" t="s">
        <v>733</v>
      </c>
      <c r="D34" s="182" t="s">
        <v>732</v>
      </c>
      <c r="E34" s="67" t="s">
        <v>696</v>
      </c>
      <c r="F34" s="163">
        <v>10</v>
      </c>
      <c r="G34" s="58" t="s">
        <v>702</v>
      </c>
      <c r="H34" s="163">
        <v>10</v>
      </c>
      <c r="I34" s="289">
        <f t="shared" si="7"/>
        <v>100</v>
      </c>
      <c r="J34" s="44">
        <f t="shared" si="8"/>
        <v>261.5</v>
      </c>
      <c r="K34" s="43">
        <f t="shared" si="9"/>
        <v>313.8</v>
      </c>
      <c r="L34" s="42">
        <f t="shared" si="6"/>
        <v>2615</v>
      </c>
      <c r="M34" s="41">
        <f t="shared" si="10"/>
        <v>3138</v>
      </c>
      <c r="N34" s="435"/>
      <c r="O34" s="435"/>
      <c r="P34" s="435"/>
      <c r="Q34" s="435"/>
      <c r="S34" s="466" t="str">
        <f t="shared" si="4"/>
        <v>40112</v>
      </c>
      <c r="T34" s="40">
        <v>261.5</v>
      </c>
      <c r="U34" s="40">
        <f t="shared" si="0"/>
        <v>2615</v>
      </c>
      <c r="V34" s="108"/>
    </row>
    <row r="35" spans="1:22" x14ac:dyDescent="0.25">
      <c r="A35" s="300" t="s">
        <v>656</v>
      </c>
      <c r="B35" s="72" t="s">
        <v>729</v>
      </c>
      <c r="C35" s="183" t="s">
        <v>731</v>
      </c>
      <c r="D35" s="182" t="s">
        <v>730</v>
      </c>
      <c r="E35" s="67" t="s">
        <v>696</v>
      </c>
      <c r="F35" s="163">
        <v>18</v>
      </c>
      <c r="G35" s="58" t="s">
        <v>91</v>
      </c>
      <c r="H35" s="163">
        <v>10</v>
      </c>
      <c r="I35" s="289">
        <f t="shared" si="7"/>
        <v>180</v>
      </c>
      <c r="J35" s="44">
        <f t="shared" si="8"/>
        <v>426.5</v>
      </c>
      <c r="K35" s="43">
        <f t="shared" si="9"/>
        <v>511.8</v>
      </c>
      <c r="L35" s="42">
        <f t="shared" si="6"/>
        <v>7677</v>
      </c>
      <c r="M35" s="41">
        <f t="shared" si="10"/>
        <v>9212.4</v>
      </c>
      <c r="N35" s="435"/>
      <c r="O35" s="435"/>
      <c r="P35" s="435"/>
      <c r="Q35" s="435"/>
      <c r="S35" s="466" t="str">
        <f t="shared" si="4"/>
        <v>117245</v>
      </c>
      <c r="T35" s="40">
        <v>426.5</v>
      </c>
      <c r="U35" s="40">
        <f t="shared" si="0"/>
        <v>7677</v>
      </c>
      <c r="V35" s="108"/>
    </row>
    <row r="36" spans="1:22" x14ac:dyDescent="0.25">
      <c r="A36" s="300" t="s">
        <v>656</v>
      </c>
      <c r="B36" s="70" t="s">
        <v>726</v>
      </c>
      <c r="C36" s="183" t="s">
        <v>728</v>
      </c>
      <c r="D36" s="182" t="s">
        <v>727</v>
      </c>
      <c r="E36" s="67" t="s">
        <v>539</v>
      </c>
      <c r="F36" s="163">
        <v>55</v>
      </c>
      <c r="G36" s="161" t="s">
        <v>93</v>
      </c>
      <c r="H36" s="163">
        <v>10</v>
      </c>
      <c r="I36" s="288">
        <f t="shared" si="7"/>
        <v>550</v>
      </c>
      <c r="J36" s="44">
        <f t="shared" si="8"/>
        <v>130</v>
      </c>
      <c r="K36" s="43">
        <f t="shared" si="9"/>
        <v>156</v>
      </c>
      <c r="L36" s="42">
        <f t="shared" si="6"/>
        <v>7150</v>
      </c>
      <c r="M36" s="41">
        <f t="shared" si="10"/>
        <v>8580</v>
      </c>
      <c r="N36" s="435"/>
      <c r="O36" s="435"/>
      <c r="P36" s="435"/>
      <c r="Q36" s="435"/>
      <c r="S36" s="466" t="str">
        <f t="shared" si="4"/>
        <v>231635</v>
      </c>
      <c r="T36" s="40">
        <v>130</v>
      </c>
      <c r="U36" s="40">
        <f t="shared" si="0"/>
        <v>7150</v>
      </c>
      <c r="V36" s="108"/>
    </row>
    <row r="37" spans="1:22" x14ac:dyDescent="0.25">
      <c r="A37" s="300" t="s">
        <v>656</v>
      </c>
      <c r="B37" s="70" t="s">
        <v>705</v>
      </c>
      <c r="C37" s="183" t="s">
        <v>709</v>
      </c>
      <c r="D37" s="182" t="s">
        <v>927</v>
      </c>
      <c r="E37" s="67" t="s">
        <v>703</v>
      </c>
      <c r="F37" s="163">
        <v>9</v>
      </c>
      <c r="G37" s="58" t="s">
        <v>702</v>
      </c>
      <c r="H37" s="163">
        <v>5</v>
      </c>
      <c r="I37" s="289">
        <f t="shared" si="7"/>
        <v>45</v>
      </c>
      <c r="J37" s="44">
        <f t="shared" ref="J37:J43" si="19">ROUND(T37*(1-$M$11),2)</f>
        <v>613.5</v>
      </c>
      <c r="K37" s="43">
        <f t="shared" si="9"/>
        <v>736.2</v>
      </c>
      <c r="L37" s="42">
        <f t="shared" si="6"/>
        <v>5521.5</v>
      </c>
      <c r="M37" s="41">
        <f t="shared" si="10"/>
        <v>6625.8</v>
      </c>
      <c r="N37" s="435"/>
      <c r="O37" s="435"/>
      <c r="P37" s="435"/>
      <c r="Q37" s="435"/>
      <c r="S37" s="466" t="str">
        <f t="shared" si="4"/>
        <v>221877</v>
      </c>
      <c r="T37" s="40">
        <v>613.5</v>
      </c>
      <c r="U37" s="40">
        <f t="shared" si="0"/>
        <v>5521.5</v>
      </c>
      <c r="V37" s="108"/>
    </row>
    <row r="38" spans="1:22" x14ac:dyDescent="0.25">
      <c r="A38" s="300" t="s">
        <v>656</v>
      </c>
      <c r="B38" s="72" t="s">
        <v>705</v>
      </c>
      <c r="C38" s="401" t="s">
        <v>926</v>
      </c>
      <c r="D38" s="402" t="s">
        <v>1208</v>
      </c>
      <c r="E38" s="67" t="s">
        <v>703</v>
      </c>
      <c r="F38" s="163">
        <v>10</v>
      </c>
      <c r="G38" s="58" t="s">
        <v>702</v>
      </c>
      <c r="H38" s="298" t="s">
        <v>924</v>
      </c>
      <c r="I38" s="289"/>
      <c r="J38" s="44">
        <f t="shared" si="19"/>
        <v>613.5</v>
      </c>
      <c r="K38" s="43">
        <f t="shared" si="9"/>
        <v>736.2</v>
      </c>
      <c r="L38" s="42">
        <f t="shared" si="6"/>
        <v>6135</v>
      </c>
      <c r="M38" s="41">
        <f t="shared" si="10"/>
        <v>7362</v>
      </c>
      <c r="N38" s="435"/>
      <c r="O38" s="435"/>
      <c r="P38" s="435"/>
      <c r="Q38" s="435"/>
      <c r="S38" s="466" t="str">
        <f t="shared" si="4"/>
        <v>277461</v>
      </c>
      <c r="T38" s="40">
        <v>613.5</v>
      </c>
      <c r="U38" s="40">
        <f t="shared" si="0"/>
        <v>6135</v>
      </c>
      <c r="V38" s="108"/>
    </row>
    <row r="39" spans="1:22" x14ac:dyDescent="0.25">
      <c r="A39" s="300" t="s">
        <v>656</v>
      </c>
      <c r="B39" s="72" t="s">
        <v>705</v>
      </c>
      <c r="C39" s="401" t="s">
        <v>928</v>
      </c>
      <c r="D39" s="402" t="s">
        <v>1209</v>
      </c>
      <c r="E39" s="67" t="s">
        <v>703</v>
      </c>
      <c r="F39" s="292">
        <v>9.4</v>
      </c>
      <c r="G39" s="58" t="s">
        <v>702</v>
      </c>
      <c r="H39" s="298" t="s">
        <v>924</v>
      </c>
      <c r="I39" s="289"/>
      <c r="J39" s="44">
        <f t="shared" si="19"/>
        <v>613.5</v>
      </c>
      <c r="K39" s="43">
        <f t="shared" si="9"/>
        <v>736.2</v>
      </c>
      <c r="L39" s="42">
        <f t="shared" si="6"/>
        <v>5766.9</v>
      </c>
      <c r="M39" s="41">
        <f t="shared" si="10"/>
        <v>6920.28</v>
      </c>
      <c r="N39" s="435"/>
      <c r="O39" s="435"/>
      <c r="P39" s="435"/>
      <c r="Q39" s="435"/>
      <c r="S39" s="466" t="str">
        <f t="shared" si="4"/>
        <v>277465</v>
      </c>
      <c r="T39" s="40">
        <v>613.5</v>
      </c>
      <c r="U39" s="40">
        <f t="shared" si="0"/>
        <v>5766.9</v>
      </c>
      <c r="V39" s="108"/>
    </row>
    <row r="40" spans="1:22" x14ac:dyDescent="0.25">
      <c r="A40" s="300" t="s">
        <v>656</v>
      </c>
      <c r="B40" s="72" t="s">
        <v>705</v>
      </c>
      <c r="C40" s="297" t="s">
        <v>863</v>
      </c>
      <c r="D40" s="182" t="s">
        <v>708</v>
      </c>
      <c r="E40" s="67" t="s">
        <v>703</v>
      </c>
      <c r="F40" s="163">
        <v>9</v>
      </c>
      <c r="G40" s="58" t="s">
        <v>702</v>
      </c>
      <c r="H40" s="163">
        <v>20</v>
      </c>
      <c r="I40" s="289">
        <f t="shared" ref="I40:I43" si="20">H40*F40</f>
        <v>180</v>
      </c>
      <c r="J40" s="44">
        <f t="shared" si="19"/>
        <v>676.5</v>
      </c>
      <c r="K40" s="43">
        <f t="shared" si="9"/>
        <v>811.8</v>
      </c>
      <c r="L40" s="42">
        <f t="shared" si="6"/>
        <v>6088.5</v>
      </c>
      <c r="M40" s="41">
        <f t="shared" si="10"/>
        <v>7306.2</v>
      </c>
      <c r="N40" s="435"/>
      <c r="O40" s="435"/>
      <c r="P40" s="435"/>
      <c r="Q40" s="435"/>
      <c r="S40" s="462" t="s">
        <v>1302</v>
      </c>
      <c r="T40" s="40">
        <v>676.5</v>
      </c>
      <c r="U40" s="40">
        <f t="shared" si="0"/>
        <v>6088.5</v>
      </c>
      <c r="V40" s="108"/>
    </row>
    <row r="41" spans="1:22" x14ac:dyDescent="0.25">
      <c r="A41" s="300" t="s">
        <v>656</v>
      </c>
      <c r="B41" s="72" t="s">
        <v>705</v>
      </c>
      <c r="C41" s="297" t="s">
        <v>863</v>
      </c>
      <c r="D41" s="182" t="s">
        <v>707</v>
      </c>
      <c r="E41" s="67" t="s">
        <v>703</v>
      </c>
      <c r="F41" s="163">
        <v>9</v>
      </c>
      <c r="G41" s="58" t="s">
        <v>702</v>
      </c>
      <c r="H41" s="163">
        <v>20</v>
      </c>
      <c r="I41" s="289">
        <f t="shared" si="20"/>
        <v>180</v>
      </c>
      <c r="J41" s="44">
        <f t="shared" si="19"/>
        <v>821.5</v>
      </c>
      <c r="K41" s="43">
        <f t="shared" si="9"/>
        <v>985.8</v>
      </c>
      <c r="L41" s="42">
        <f t="shared" si="6"/>
        <v>7393.5</v>
      </c>
      <c r="M41" s="41">
        <f t="shared" si="10"/>
        <v>8872.2000000000007</v>
      </c>
      <c r="N41" s="435"/>
      <c r="O41" s="435"/>
      <c r="P41" s="435"/>
      <c r="Q41" s="435"/>
      <c r="S41" s="461" t="s">
        <v>1303</v>
      </c>
      <c r="T41" s="40">
        <v>821.5</v>
      </c>
      <c r="U41" s="40">
        <f t="shared" si="0"/>
        <v>7393.5</v>
      </c>
      <c r="V41" s="108"/>
    </row>
    <row r="42" spans="1:22" x14ac:dyDescent="0.25">
      <c r="A42" s="300" t="s">
        <v>656</v>
      </c>
      <c r="B42" s="72" t="s">
        <v>705</v>
      </c>
      <c r="C42" s="297" t="s">
        <v>863</v>
      </c>
      <c r="D42" s="182" t="s">
        <v>706</v>
      </c>
      <c r="E42" s="67" t="s">
        <v>703</v>
      </c>
      <c r="F42" s="163">
        <v>9</v>
      </c>
      <c r="G42" s="58" t="s">
        <v>702</v>
      </c>
      <c r="H42" s="163">
        <v>20</v>
      </c>
      <c r="I42" s="289">
        <f t="shared" si="20"/>
        <v>180</v>
      </c>
      <c r="J42" s="44">
        <f t="shared" si="19"/>
        <v>1243</v>
      </c>
      <c r="K42" s="43">
        <f t="shared" si="9"/>
        <v>1491.6</v>
      </c>
      <c r="L42" s="42">
        <f t="shared" si="6"/>
        <v>11187</v>
      </c>
      <c r="M42" s="41">
        <f t="shared" si="10"/>
        <v>13424.4</v>
      </c>
      <c r="N42" s="435"/>
      <c r="O42" s="435"/>
      <c r="P42" s="435"/>
      <c r="Q42" s="435"/>
      <c r="S42" s="461" t="s">
        <v>1304</v>
      </c>
      <c r="T42" s="40">
        <v>1243</v>
      </c>
      <c r="U42" s="40">
        <f t="shared" si="0"/>
        <v>11187</v>
      </c>
      <c r="V42" s="108"/>
    </row>
    <row r="43" spans="1:22" x14ac:dyDescent="0.25">
      <c r="A43" s="300" t="s">
        <v>656</v>
      </c>
      <c r="B43" s="72" t="s">
        <v>705</v>
      </c>
      <c r="C43" s="297" t="s">
        <v>863</v>
      </c>
      <c r="D43" s="182" t="s">
        <v>704</v>
      </c>
      <c r="E43" s="67" t="s">
        <v>703</v>
      </c>
      <c r="F43" s="163">
        <v>9</v>
      </c>
      <c r="G43" s="58" t="s">
        <v>702</v>
      </c>
      <c r="H43" s="163">
        <v>20</v>
      </c>
      <c r="I43" s="289">
        <f t="shared" si="20"/>
        <v>180</v>
      </c>
      <c r="J43" s="44">
        <f t="shared" si="19"/>
        <v>2323</v>
      </c>
      <c r="K43" s="43">
        <f t="shared" si="9"/>
        <v>2787.6</v>
      </c>
      <c r="L43" s="42">
        <f t="shared" si="6"/>
        <v>20907</v>
      </c>
      <c r="M43" s="41">
        <f t="shared" si="10"/>
        <v>25088.400000000001</v>
      </c>
      <c r="N43" s="435"/>
      <c r="O43" s="435"/>
      <c r="P43" s="435"/>
      <c r="Q43" s="435"/>
      <c r="S43" s="456" t="s">
        <v>1289</v>
      </c>
      <c r="T43" s="40">
        <v>2323</v>
      </c>
      <c r="U43" s="40">
        <f t="shared" si="0"/>
        <v>20907</v>
      </c>
      <c r="V43" s="108"/>
    </row>
    <row r="44" spans="1:22" x14ac:dyDescent="0.25">
      <c r="A44" s="300" t="s">
        <v>656</v>
      </c>
      <c r="B44" s="70" t="s">
        <v>713</v>
      </c>
      <c r="C44" s="183" t="s">
        <v>725</v>
      </c>
      <c r="D44" s="182" t="s">
        <v>724</v>
      </c>
      <c r="E44" s="67" t="s">
        <v>710</v>
      </c>
      <c r="F44" s="163">
        <v>25</v>
      </c>
      <c r="G44" s="161" t="s">
        <v>91</v>
      </c>
      <c r="H44" s="163">
        <v>5</v>
      </c>
      <c r="I44" s="288">
        <f t="shared" ref="I44:I66" si="21">H44*F44</f>
        <v>125</v>
      </c>
      <c r="J44" s="44">
        <f t="shared" si="8"/>
        <v>41.6</v>
      </c>
      <c r="K44" s="43">
        <f t="shared" ref="K44:K95" si="22">ROUND(J44*1.2,2)</f>
        <v>49.92</v>
      </c>
      <c r="L44" s="42">
        <f t="shared" si="6"/>
        <v>1040</v>
      </c>
      <c r="M44" s="41">
        <f t="shared" ref="M44:M95" si="23">ROUND(L44*1.2,2)</f>
        <v>1248</v>
      </c>
      <c r="N44" s="435"/>
      <c r="O44" s="435"/>
      <c r="P44" s="435"/>
      <c r="Q44" s="435"/>
      <c r="S44" s="466" t="str">
        <f t="shared" ref="S44:S54" si="24">C44</f>
        <v>114946</v>
      </c>
      <c r="T44" s="40">
        <v>41.6</v>
      </c>
      <c r="U44" s="40">
        <f t="shared" si="0"/>
        <v>1040</v>
      </c>
      <c r="V44" s="108"/>
    </row>
    <row r="45" spans="1:22" x14ac:dyDescent="0.25">
      <c r="A45" s="300" t="s">
        <v>656</v>
      </c>
      <c r="B45" s="72" t="s">
        <v>713</v>
      </c>
      <c r="C45" s="183" t="s">
        <v>723</v>
      </c>
      <c r="D45" s="182" t="s">
        <v>722</v>
      </c>
      <c r="E45" s="67" t="s">
        <v>710</v>
      </c>
      <c r="F45" s="163">
        <v>25</v>
      </c>
      <c r="G45" s="161" t="s">
        <v>91</v>
      </c>
      <c r="H45" s="163">
        <v>5</v>
      </c>
      <c r="I45" s="288">
        <f t="shared" si="21"/>
        <v>125</v>
      </c>
      <c r="J45" s="44">
        <f t="shared" si="8"/>
        <v>41.6</v>
      </c>
      <c r="K45" s="43">
        <f t="shared" si="22"/>
        <v>49.92</v>
      </c>
      <c r="L45" s="42">
        <f t="shared" si="6"/>
        <v>1040</v>
      </c>
      <c r="M45" s="41">
        <f t="shared" si="23"/>
        <v>1248</v>
      </c>
      <c r="N45" s="435"/>
      <c r="O45" s="435"/>
      <c r="P45" s="435"/>
      <c r="Q45" s="435"/>
      <c r="S45" s="466" t="str">
        <f t="shared" si="24"/>
        <v>114948</v>
      </c>
      <c r="T45" s="40">
        <v>41.6</v>
      </c>
      <c r="U45" s="40">
        <f t="shared" si="0"/>
        <v>1040</v>
      </c>
      <c r="V45" s="108"/>
    </row>
    <row r="46" spans="1:22" x14ac:dyDescent="0.25">
      <c r="A46" s="300" t="s">
        <v>656</v>
      </c>
      <c r="B46" s="72" t="s">
        <v>713</v>
      </c>
      <c r="C46" s="183" t="s">
        <v>721</v>
      </c>
      <c r="D46" s="182" t="s">
        <v>720</v>
      </c>
      <c r="E46" s="67" t="s">
        <v>710</v>
      </c>
      <c r="F46" s="163">
        <v>25</v>
      </c>
      <c r="G46" s="58" t="s">
        <v>91</v>
      </c>
      <c r="H46" s="163">
        <v>5</v>
      </c>
      <c r="I46" s="289">
        <f t="shared" si="21"/>
        <v>125</v>
      </c>
      <c r="J46" s="44">
        <f t="shared" si="8"/>
        <v>46.2</v>
      </c>
      <c r="K46" s="43">
        <f t="shared" si="22"/>
        <v>55.44</v>
      </c>
      <c r="L46" s="42">
        <f t="shared" si="6"/>
        <v>1155</v>
      </c>
      <c r="M46" s="41">
        <f t="shared" si="23"/>
        <v>1386</v>
      </c>
      <c r="N46" s="435"/>
      <c r="O46" s="435"/>
      <c r="P46" s="435"/>
      <c r="Q46" s="435"/>
      <c r="S46" s="466" t="str">
        <f t="shared" si="24"/>
        <v>114469</v>
      </c>
      <c r="T46" s="40">
        <v>46.2</v>
      </c>
      <c r="U46" s="40">
        <f t="shared" si="0"/>
        <v>1155</v>
      </c>
      <c r="V46" s="108"/>
    </row>
    <row r="47" spans="1:22" x14ac:dyDescent="0.25">
      <c r="A47" s="300" t="s">
        <v>656</v>
      </c>
      <c r="B47" s="72" t="s">
        <v>713</v>
      </c>
      <c r="C47" s="183" t="s">
        <v>719</v>
      </c>
      <c r="D47" s="182" t="s">
        <v>718</v>
      </c>
      <c r="E47" s="67" t="s">
        <v>710</v>
      </c>
      <c r="F47" s="163">
        <v>25</v>
      </c>
      <c r="G47" s="58" t="s">
        <v>91</v>
      </c>
      <c r="H47" s="163">
        <v>5</v>
      </c>
      <c r="I47" s="289">
        <f t="shared" si="21"/>
        <v>125</v>
      </c>
      <c r="J47" s="44">
        <f t="shared" si="8"/>
        <v>46.2</v>
      </c>
      <c r="K47" s="43">
        <f t="shared" si="22"/>
        <v>55.44</v>
      </c>
      <c r="L47" s="42">
        <f t="shared" si="6"/>
        <v>1155</v>
      </c>
      <c r="M47" s="41">
        <f t="shared" si="23"/>
        <v>1386</v>
      </c>
      <c r="N47" s="435"/>
      <c r="O47" s="435"/>
      <c r="P47" s="435"/>
      <c r="Q47" s="435"/>
      <c r="S47" s="466" t="str">
        <f t="shared" si="24"/>
        <v>114950</v>
      </c>
      <c r="T47" s="40">
        <v>46.2</v>
      </c>
      <c r="U47" s="40">
        <f t="shared" si="0"/>
        <v>1155</v>
      </c>
      <c r="V47" s="108"/>
    </row>
    <row r="48" spans="1:22" x14ac:dyDescent="0.25">
      <c r="A48" s="300" t="s">
        <v>656</v>
      </c>
      <c r="B48" s="72" t="s">
        <v>713</v>
      </c>
      <c r="C48" s="183" t="s">
        <v>717</v>
      </c>
      <c r="D48" s="182" t="s">
        <v>716</v>
      </c>
      <c r="E48" s="67" t="s">
        <v>710</v>
      </c>
      <c r="F48" s="163">
        <v>25</v>
      </c>
      <c r="G48" s="161" t="s">
        <v>91</v>
      </c>
      <c r="H48" s="163">
        <v>5</v>
      </c>
      <c r="I48" s="288">
        <f t="shared" si="21"/>
        <v>125</v>
      </c>
      <c r="J48" s="44">
        <f t="shared" si="8"/>
        <v>38.4</v>
      </c>
      <c r="K48" s="43">
        <f t="shared" si="22"/>
        <v>46.08</v>
      </c>
      <c r="L48" s="42">
        <f t="shared" si="6"/>
        <v>960</v>
      </c>
      <c r="M48" s="41">
        <f t="shared" si="23"/>
        <v>1152</v>
      </c>
      <c r="N48" s="435"/>
      <c r="O48" s="435"/>
      <c r="P48" s="435"/>
      <c r="Q48" s="435"/>
      <c r="S48" s="466" t="str">
        <f t="shared" si="24"/>
        <v>266526</v>
      </c>
      <c r="T48" s="40">
        <v>38.400000000000006</v>
      </c>
      <c r="U48" s="40">
        <f t="shared" si="0"/>
        <v>960</v>
      </c>
      <c r="V48" s="108"/>
    </row>
    <row r="49" spans="1:22" x14ac:dyDescent="0.25">
      <c r="A49" s="300" t="s">
        <v>656</v>
      </c>
      <c r="B49" s="72" t="s">
        <v>713</v>
      </c>
      <c r="C49" s="183" t="s">
        <v>715</v>
      </c>
      <c r="D49" s="182" t="s">
        <v>714</v>
      </c>
      <c r="E49" s="67" t="s">
        <v>710</v>
      </c>
      <c r="F49" s="163">
        <v>25</v>
      </c>
      <c r="G49" s="58" t="s">
        <v>91</v>
      </c>
      <c r="H49" s="163">
        <v>5</v>
      </c>
      <c r="I49" s="289">
        <f t="shared" si="21"/>
        <v>125</v>
      </c>
      <c r="J49" s="44">
        <f t="shared" si="8"/>
        <v>41</v>
      </c>
      <c r="K49" s="43">
        <f t="shared" si="22"/>
        <v>49.2</v>
      </c>
      <c r="L49" s="42">
        <f t="shared" si="6"/>
        <v>1025</v>
      </c>
      <c r="M49" s="41">
        <f t="shared" si="23"/>
        <v>1230</v>
      </c>
      <c r="N49" s="435"/>
      <c r="O49" s="435"/>
      <c r="P49" s="435"/>
      <c r="Q49" s="435"/>
      <c r="S49" s="466" t="str">
        <f t="shared" si="24"/>
        <v>266523</v>
      </c>
      <c r="T49" s="40">
        <v>41</v>
      </c>
      <c r="U49" s="40">
        <f t="shared" si="0"/>
        <v>1025</v>
      </c>
      <c r="V49" s="108"/>
    </row>
    <row r="50" spans="1:22" x14ac:dyDescent="0.25">
      <c r="A50" s="300" t="s">
        <v>656</v>
      </c>
      <c r="B50" s="72" t="s">
        <v>713</v>
      </c>
      <c r="C50" s="183" t="s">
        <v>712</v>
      </c>
      <c r="D50" s="182" t="s">
        <v>711</v>
      </c>
      <c r="E50" s="67" t="s">
        <v>710</v>
      </c>
      <c r="F50" s="163">
        <v>25</v>
      </c>
      <c r="G50" s="58" t="s">
        <v>91</v>
      </c>
      <c r="H50" s="163">
        <v>5</v>
      </c>
      <c r="I50" s="289">
        <f t="shared" si="21"/>
        <v>125</v>
      </c>
      <c r="J50" s="44">
        <f t="shared" si="8"/>
        <v>41</v>
      </c>
      <c r="K50" s="43">
        <f t="shared" si="22"/>
        <v>49.2</v>
      </c>
      <c r="L50" s="42">
        <f t="shared" si="6"/>
        <v>1025</v>
      </c>
      <c r="M50" s="41">
        <f t="shared" si="23"/>
        <v>1230</v>
      </c>
      <c r="N50" s="435"/>
      <c r="O50" s="435"/>
      <c r="P50" s="435"/>
      <c r="Q50" s="435"/>
      <c r="S50" s="466" t="str">
        <f t="shared" si="24"/>
        <v>243194</v>
      </c>
      <c r="T50" s="40">
        <v>41</v>
      </c>
      <c r="U50" s="40">
        <f t="shared" si="0"/>
        <v>1025</v>
      </c>
      <c r="V50" s="108"/>
    </row>
    <row r="51" spans="1:22" x14ac:dyDescent="0.25">
      <c r="A51" s="300" t="s">
        <v>656</v>
      </c>
      <c r="B51" s="70" t="s">
        <v>697</v>
      </c>
      <c r="C51" s="183" t="s">
        <v>701</v>
      </c>
      <c r="D51" s="182" t="s">
        <v>932</v>
      </c>
      <c r="E51" s="67" t="s">
        <v>696</v>
      </c>
      <c r="F51" s="163">
        <v>20</v>
      </c>
      <c r="G51" s="58" t="s">
        <v>91</v>
      </c>
      <c r="H51" s="163">
        <v>10</v>
      </c>
      <c r="I51" s="289">
        <f t="shared" si="21"/>
        <v>200</v>
      </c>
      <c r="J51" s="44">
        <f t="shared" si="8"/>
        <v>255</v>
      </c>
      <c r="K51" s="43">
        <f t="shared" si="22"/>
        <v>306</v>
      </c>
      <c r="L51" s="42">
        <f t="shared" si="6"/>
        <v>5100</v>
      </c>
      <c r="M51" s="41">
        <f t="shared" si="23"/>
        <v>6120</v>
      </c>
      <c r="N51" s="435"/>
      <c r="O51" s="435"/>
      <c r="P51" s="435"/>
      <c r="Q51" s="435"/>
      <c r="S51" s="466" t="str">
        <f t="shared" si="24"/>
        <v>60742</v>
      </c>
      <c r="T51" s="40">
        <v>255</v>
      </c>
      <c r="U51" s="40">
        <f t="shared" si="0"/>
        <v>5100</v>
      </c>
      <c r="V51" s="108"/>
    </row>
    <row r="52" spans="1:22" x14ac:dyDescent="0.25">
      <c r="A52" s="300" t="s">
        <v>656</v>
      </c>
      <c r="B52" s="72" t="s">
        <v>697</v>
      </c>
      <c r="C52" s="183" t="s">
        <v>700</v>
      </c>
      <c r="D52" s="182" t="s">
        <v>931</v>
      </c>
      <c r="E52" s="67" t="s">
        <v>696</v>
      </c>
      <c r="F52" s="163">
        <v>20</v>
      </c>
      <c r="G52" s="58" t="s">
        <v>91</v>
      </c>
      <c r="H52" s="163">
        <v>10</v>
      </c>
      <c r="I52" s="289">
        <f t="shared" si="21"/>
        <v>200</v>
      </c>
      <c r="J52" s="44">
        <f t="shared" si="8"/>
        <v>255</v>
      </c>
      <c r="K52" s="43">
        <f t="shared" si="22"/>
        <v>306</v>
      </c>
      <c r="L52" s="42">
        <f t="shared" si="6"/>
        <v>5100</v>
      </c>
      <c r="M52" s="41">
        <f t="shared" si="23"/>
        <v>6120</v>
      </c>
      <c r="N52" s="435"/>
      <c r="O52" s="435"/>
      <c r="P52" s="435"/>
      <c r="Q52" s="435"/>
      <c r="S52" s="466" t="str">
        <f t="shared" si="24"/>
        <v>40176</v>
      </c>
      <c r="T52" s="40">
        <v>255</v>
      </c>
      <c r="U52" s="40">
        <f t="shared" si="0"/>
        <v>5100</v>
      </c>
      <c r="V52" s="108"/>
    </row>
    <row r="53" spans="1:22" x14ac:dyDescent="0.25">
      <c r="A53" s="300" t="s">
        <v>656</v>
      </c>
      <c r="B53" s="72" t="s">
        <v>697</v>
      </c>
      <c r="C53" s="183" t="s">
        <v>699</v>
      </c>
      <c r="D53" s="182" t="s">
        <v>930</v>
      </c>
      <c r="E53" s="67" t="s">
        <v>696</v>
      </c>
      <c r="F53" s="163">
        <v>20</v>
      </c>
      <c r="G53" s="58" t="s">
        <v>91</v>
      </c>
      <c r="H53" s="163">
        <v>10</v>
      </c>
      <c r="I53" s="289">
        <f t="shared" si="21"/>
        <v>200</v>
      </c>
      <c r="J53" s="44">
        <f t="shared" si="8"/>
        <v>255</v>
      </c>
      <c r="K53" s="43">
        <f t="shared" si="22"/>
        <v>306</v>
      </c>
      <c r="L53" s="42">
        <f t="shared" si="6"/>
        <v>5100</v>
      </c>
      <c r="M53" s="41">
        <f t="shared" si="23"/>
        <v>6120</v>
      </c>
      <c r="N53" s="435"/>
      <c r="O53" s="435"/>
      <c r="P53" s="435"/>
      <c r="Q53" s="435"/>
      <c r="S53" s="466" t="str">
        <f t="shared" si="24"/>
        <v>40139</v>
      </c>
      <c r="T53" s="40">
        <v>255</v>
      </c>
      <c r="U53" s="40">
        <f t="shared" si="0"/>
        <v>5100</v>
      </c>
      <c r="V53" s="108"/>
    </row>
    <row r="54" spans="1:22" x14ac:dyDescent="0.25">
      <c r="A54" s="300" t="s">
        <v>656</v>
      </c>
      <c r="B54" s="72" t="s">
        <v>697</v>
      </c>
      <c r="C54" s="183" t="s">
        <v>698</v>
      </c>
      <c r="D54" s="182" t="s">
        <v>929</v>
      </c>
      <c r="E54" s="67" t="s">
        <v>696</v>
      </c>
      <c r="F54" s="163">
        <v>20</v>
      </c>
      <c r="G54" s="58" t="s">
        <v>91</v>
      </c>
      <c r="H54" s="163">
        <v>10</v>
      </c>
      <c r="I54" s="289">
        <f t="shared" si="21"/>
        <v>200</v>
      </c>
      <c r="J54" s="44">
        <f t="shared" si="8"/>
        <v>255</v>
      </c>
      <c r="K54" s="43">
        <f t="shared" si="22"/>
        <v>306</v>
      </c>
      <c r="L54" s="42">
        <f t="shared" si="6"/>
        <v>5100</v>
      </c>
      <c r="M54" s="41">
        <f t="shared" si="23"/>
        <v>6120</v>
      </c>
      <c r="N54" s="435"/>
      <c r="O54" s="435"/>
      <c r="P54" s="435"/>
      <c r="Q54" s="435"/>
      <c r="S54" s="466" t="str">
        <f t="shared" si="24"/>
        <v>40173</v>
      </c>
      <c r="T54" s="40">
        <v>255</v>
      </c>
      <c r="U54" s="40">
        <f t="shared" si="0"/>
        <v>5100</v>
      </c>
      <c r="V54" s="108"/>
    </row>
    <row r="55" spans="1:22" x14ac:dyDescent="0.25">
      <c r="A55" s="300" t="s">
        <v>656</v>
      </c>
      <c r="B55" s="72" t="s">
        <v>697</v>
      </c>
      <c r="C55" s="297" t="s">
        <v>863</v>
      </c>
      <c r="D55" s="182" t="s">
        <v>933</v>
      </c>
      <c r="E55" s="67" t="s">
        <v>696</v>
      </c>
      <c r="F55" s="163">
        <v>20</v>
      </c>
      <c r="G55" s="161" t="s">
        <v>91</v>
      </c>
      <c r="H55" s="163">
        <v>10</v>
      </c>
      <c r="I55" s="288">
        <f t="shared" si="21"/>
        <v>200</v>
      </c>
      <c r="J55" s="44">
        <f t="shared" si="8"/>
        <v>268.5</v>
      </c>
      <c r="K55" s="43">
        <f t="shared" si="22"/>
        <v>322.2</v>
      </c>
      <c r="L55" s="42">
        <f t="shared" si="6"/>
        <v>5370</v>
      </c>
      <c r="M55" s="41">
        <f t="shared" si="23"/>
        <v>6444</v>
      </c>
      <c r="N55" s="435"/>
      <c r="O55" s="435"/>
      <c r="P55" s="435"/>
      <c r="Q55" s="435"/>
      <c r="S55" s="461" t="s">
        <v>1305</v>
      </c>
      <c r="T55" s="40">
        <v>268.5</v>
      </c>
      <c r="U55" s="40">
        <f t="shared" si="0"/>
        <v>5370</v>
      </c>
      <c r="V55" s="108"/>
    </row>
    <row r="56" spans="1:22" x14ac:dyDescent="0.25">
      <c r="A56" s="300" t="s">
        <v>656</v>
      </c>
      <c r="B56" s="72" t="s">
        <v>697</v>
      </c>
      <c r="C56" s="297" t="s">
        <v>863</v>
      </c>
      <c r="D56" s="182" t="s">
        <v>936</v>
      </c>
      <c r="E56" s="67" t="s">
        <v>696</v>
      </c>
      <c r="F56" s="163">
        <v>20</v>
      </c>
      <c r="G56" s="161" t="s">
        <v>91</v>
      </c>
      <c r="H56" s="163">
        <v>10</v>
      </c>
      <c r="I56" s="288">
        <f t="shared" si="21"/>
        <v>200</v>
      </c>
      <c r="J56" s="44">
        <f t="shared" si="8"/>
        <v>268.5</v>
      </c>
      <c r="K56" s="43">
        <f t="shared" si="22"/>
        <v>322.2</v>
      </c>
      <c r="L56" s="42">
        <f t="shared" si="6"/>
        <v>5370</v>
      </c>
      <c r="M56" s="41">
        <f t="shared" si="23"/>
        <v>6444</v>
      </c>
      <c r="N56" s="435"/>
      <c r="O56" s="435"/>
      <c r="P56" s="435"/>
      <c r="Q56" s="435"/>
      <c r="S56" s="456" t="s">
        <v>1290</v>
      </c>
      <c r="T56" s="40">
        <v>268.5</v>
      </c>
      <c r="U56" s="40">
        <f t="shared" si="0"/>
        <v>5370</v>
      </c>
      <c r="V56" s="108"/>
    </row>
    <row r="57" spans="1:22" x14ac:dyDescent="0.25">
      <c r="A57" s="300" t="s">
        <v>656</v>
      </c>
      <c r="B57" s="72" t="s">
        <v>697</v>
      </c>
      <c r="C57" s="297" t="s">
        <v>863</v>
      </c>
      <c r="D57" s="182" t="s">
        <v>939</v>
      </c>
      <c r="E57" s="67" t="s">
        <v>696</v>
      </c>
      <c r="F57" s="163">
        <v>20</v>
      </c>
      <c r="G57" s="58" t="s">
        <v>91</v>
      </c>
      <c r="H57" s="163">
        <v>10</v>
      </c>
      <c r="I57" s="289">
        <f t="shared" si="21"/>
        <v>200</v>
      </c>
      <c r="J57" s="44">
        <f t="shared" si="8"/>
        <v>268.5</v>
      </c>
      <c r="K57" s="43">
        <f t="shared" si="22"/>
        <v>322.2</v>
      </c>
      <c r="L57" s="42">
        <f t="shared" si="6"/>
        <v>5370</v>
      </c>
      <c r="M57" s="41">
        <f t="shared" si="23"/>
        <v>6444</v>
      </c>
      <c r="N57" s="435"/>
      <c r="O57" s="435"/>
      <c r="P57" s="435"/>
      <c r="Q57" s="435"/>
      <c r="S57" s="456" t="s">
        <v>1291</v>
      </c>
      <c r="T57" s="40">
        <v>268.5</v>
      </c>
      <c r="U57" s="40">
        <f t="shared" si="0"/>
        <v>5370</v>
      </c>
      <c r="V57" s="108"/>
    </row>
    <row r="58" spans="1:22" x14ac:dyDescent="0.25">
      <c r="A58" s="300" t="s">
        <v>656</v>
      </c>
      <c r="B58" s="72" t="s">
        <v>697</v>
      </c>
      <c r="C58" s="297" t="s">
        <v>863</v>
      </c>
      <c r="D58" s="182" t="s">
        <v>942</v>
      </c>
      <c r="E58" s="67" t="s">
        <v>696</v>
      </c>
      <c r="F58" s="163">
        <v>20</v>
      </c>
      <c r="G58" s="58" t="s">
        <v>91</v>
      </c>
      <c r="H58" s="163">
        <v>10</v>
      </c>
      <c r="I58" s="289">
        <f t="shared" si="21"/>
        <v>200</v>
      </c>
      <c r="J58" s="44">
        <f t="shared" si="8"/>
        <v>268.5</v>
      </c>
      <c r="K58" s="43">
        <f t="shared" si="22"/>
        <v>322.2</v>
      </c>
      <c r="L58" s="42">
        <f t="shared" si="6"/>
        <v>5370</v>
      </c>
      <c r="M58" s="41">
        <f t="shared" si="23"/>
        <v>6444</v>
      </c>
      <c r="N58" s="435"/>
      <c r="O58" s="435"/>
      <c r="P58" s="435"/>
      <c r="Q58" s="435"/>
      <c r="S58" s="456" t="s">
        <v>1292</v>
      </c>
      <c r="T58" s="40">
        <v>268.5</v>
      </c>
      <c r="U58" s="40">
        <f t="shared" si="0"/>
        <v>5370</v>
      </c>
      <c r="V58" s="108"/>
    </row>
    <row r="59" spans="1:22" x14ac:dyDescent="0.25">
      <c r="A59" s="300" t="s">
        <v>656</v>
      </c>
      <c r="B59" s="72" t="s">
        <v>697</v>
      </c>
      <c r="C59" s="297" t="s">
        <v>863</v>
      </c>
      <c r="D59" s="182" t="s">
        <v>934</v>
      </c>
      <c r="E59" s="67" t="s">
        <v>696</v>
      </c>
      <c r="F59" s="163">
        <v>20</v>
      </c>
      <c r="G59" s="58" t="s">
        <v>91</v>
      </c>
      <c r="H59" s="163">
        <v>10</v>
      </c>
      <c r="I59" s="289">
        <f t="shared" si="21"/>
        <v>200</v>
      </c>
      <c r="J59" s="44">
        <f t="shared" si="8"/>
        <v>303</v>
      </c>
      <c r="K59" s="43">
        <f t="shared" si="22"/>
        <v>363.6</v>
      </c>
      <c r="L59" s="42">
        <f t="shared" si="6"/>
        <v>6060</v>
      </c>
      <c r="M59" s="41">
        <f t="shared" si="23"/>
        <v>7272</v>
      </c>
      <c r="N59" s="435"/>
      <c r="O59" s="435"/>
      <c r="P59" s="435"/>
      <c r="Q59" s="435"/>
      <c r="S59" s="456" t="s">
        <v>1293</v>
      </c>
      <c r="T59" s="40">
        <v>303</v>
      </c>
      <c r="U59" s="40">
        <f t="shared" si="0"/>
        <v>6060</v>
      </c>
      <c r="V59" s="108"/>
    </row>
    <row r="60" spans="1:22" x14ac:dyDescent="0.25">
      <c r="A60" s="300" t="s">
        <v>656</v>
      </c>
      <c r="B60" s="72" t="s">
        <v>697</v>
      </c>
      <c r="C60" s="297" t="s">
        <v>863</v>
      </c>
      <c r="D60" s="182" t="s">
        <v>937</v>
      </c>
      <c r="E60" s="67" t="s">
        <v>696</v>
      </c>
      <c r="F60" s="163">
        <v>20</v>
      </c>
      <c r="G60" s="58" t="s">
        <v>91</v>
      </c>
      <c r="H60" s="163">
        <v>10</v>
      </c>
      <c r="I60" s="289">
        <f t="shared" si="21"/>
        <v>200</v>
      </c>
      <c r="J60" s="44">
        <f t="shared" ref="J60:J85" si="25">ROUND(T60*(1-$M$11),2)</f>
        <v>303</v>
      </c>
      <c r="K60" s="43">
        <f t="shared" si="22"/>
        <v>363.6</v>
      </c>
      <c r="L60" s="42">
        <f t="shared" si="6"/>
        <v>6060</v>
      </c>
      <c r="M60" s="41">
        <f t="shared" si="23"/>
        <v>7272</v>
      </c>
      <c r="N60" s="435"/>
      <c r="O60" s="435"/>
      <c r="P60" s="435"/>
      <c r="Q60" s="435"/>
      <c r="S60" s="456" t="s">
        <v>1294</v>
      </c>
      <c r="T60" s="40">
        <v>303</v>
      </c>
      <c r="U60" s="40">
        <f t="shared" si="0"/>
        <v>6060</v>
      </c>
      <c r="V60" s="108"/>
    </row>
    <row r="61" spans="1:22" x14ac:dyDescent="0.25">
      <c r="A61" s="300" t="s">
        <v>656</v>
      </c>
      <c r="B61" s="72" t="s">
        <v>697</v>
      </c>
      <c r="C61" s="297" t="s">
        <v>863</v>
      </c>
      <c r="D61" s="182" t="s">
        <v>940</v>
      </c>
      <c r="E61" s="67" t="s">
        <v>696</v>
      </c>
      <c r="F61" s="163">
        <v>20</v>
      </c>
      <c r="G61" s="161" t="s">
        <v>91</v>
      </c>
      <c r="H61" s="163">
        <v>10</v>
      </c>
      <c r="I61" s="288">
        <f t="shared" si="21"/>
        <v>200</v>
      </c>
      <c r="J61" s="44">
        <f t="shared" si="25"/>
        <v>303</v>
      </c>
      <c r="K61" s="43">
        <f t="shared" si="22"/>
        <v>363.6</v>
      </c>
      <c r="L61" s="42">
        <f t="shared" si="6"/>
        <v>6060</v>
      </c>
      <c r="M61" s="41">
        <f t="shared" si="23"/>
        <v>7272</v>
      </c>
      <c r="N61" s="435"/>
      <c r="O61" s="435"/>
      <c r="P61" s="435"/>
      <c r="Q61" s="435"/>
      <c r="S61" s="456" t="s">
        <v>1295</v>
      </c>
      <c r="T61" s="40">
        <v>303</v>
      </c>
      <c r="U61" s="40">
        <f t="shared" si="0"/>
        <v>6060</v>
      </c>
      <c r="V61" s="108"/>
    </row>
    <row r="62" spans="1:22" x14ac:dyDescent="0.25">
      <c r="A62" s="300" t="s">
        <v>656</v>
      </c>
      <c r="B62" s="72" t="s">
        <v>697</v>
      </c>
      <c r="C62" s="297" t="s">
        <v>863</v>
      </c>
      <c r="D62" s="182" t="s">
        <v>943</v>
      </c>
      <c r="E62" s="67" t="s">
        <v>696</v>
      </c>
      <c r="F62" s="163">
        <v>20</v>
      </c>
      <c r="G62" s="161" t="s">
        <v>91</v>
      </c>
      <c r="H62" s="163">
        <v>10</v>
      </c>
      <c r="I62" s="288">
        <f t="shared" si="21"/>
        <v>200</v>
      </c>
      <c r="J62" s="44">
        <f t="shared" si="25"/>
        <v>303</v>
      </c>
      <c r="K62" s="43">
        <f t="shared" si="22"/>
        <v>363.6</v>
      </c>
      <c r="L62" s="42">
        <f t="shared" si="6"/>
        <v>6060</v>
      </c>
      <c r="M62" s="41">
        <f t="shared" si="23"/>
        <v>7272</v>
      </c>
      <c r="N62" s="435"/>
      <c r="O62" s="435"/>
      <c r="P62" s="435"/>
      <c r="Q62" s="435"/>
      <c r="S62" s="456" t="s">
        <v>1296</v>
      </c>
      <c r="T62" s="40">
        <v>303</v>
      </c>
      <c r="U62" s="40">
        <f t="shared" si="0"/>
        <v>6060</v>
      </c>
      <c r="V62" s="108"/>
    </row>
    <row r="63" spans="1:22" x14ac:dyDescent="0.25">
      <c r="A63" s="300" t="s">
        <v>656</v>
      </c>
      <c r="B63" s="72" t="s">
        <v>697</v>
      </c>
      <c r="C63" s="297" t="s">
        <v>863</v>
      </c>
      <c r="D63" s="182" t="s">
        <v>935</v>
      </c>
      <c r="E63" s="67" t="s">
        <v>696</v>
      </c>
      <c r="F63" s="163">
        <v>20</v>
      </c>
      <c r="G63" s="161" t="s">
        <v>91</v>
      </c>
      <c r="H63" s="163">
        <v>10</v>
      </c>
      <c r="I63" s="288">
        <f t="shared" si="21"/>
        <v>200</v>
      </c>
      <c r="J63" s="44">
        <f t="shared" si="25"/>
        <v>332</v>
      </c>
      <c r="K63" s="43">
        <f t="shared" si="22"/>
        <v>398.4</v>
      </c>
      <c r="L63" s="42">
        <f t="shared" si="6"/>
        <v>6640</v>
      </c>
      <c r="M63" s="41">
        <f t="shared" si="23"/>
        <v>7968</v>
      </c>
      <c r="N63" s="435"/>
      <c r="O63" s="435"/>
      <c r="P63" s="435"/>
      <c r="Q63" s="435"/>
      <c r="S63" s="456" t="s">
        <v>1297</v>
      </c>
      <c r="T63" s="40">
        <v>332</v>
      </c>
      <c r="U63" s="40">
        <f t="shared" si="0"/>
        <v>6640</v>
      </c>
      <c r="V63" s="108"/>
    </row>
    <row r="64" spans="1:22" x14ac:dyDescent="0.25">
      <c r="A64" s="300" t="s">
        <v>656</v>
      </c>
      <c r="B64" s="72" t="s">
        <v>697</v>
      </c>
      <c r="C64" s="297" t="s">
        <v>863</v>
      </c>
      <c r="D64" s="182" t="s">
        <v>938</v>
      </c>
      <c r="E64" s="67" t="s">
        <v>696</v>
      </c>
      <c r="F64" s="163">
        <v>20</v>
      </c>
      <c r="G64" s="58" t="s">
        <v>91</v>
      </c>
      <c r="H64" s="163">
        <v>10</v>
      </c>
      <c r="I64" s="289">
        <f t="shared" si="21"/>
        <v>200</v>
      </c>
      <c r="J64" s="44">
        <f t="shared" si="25"/>
        <v>332</v>
      </c>
      <c r="K64" s="43">
        <f t="shared" si="22"/>
        <v>398.4</v>
      </c>
      <c r="L64" s="42">
        <f t="shared" si="6"/>
        <v>6640</v>
      </c>
      <c r="M64" s="41">
        <f t="shared" si="23"/>
        <v>7968</v>
      </c>
      <c r="N64" s="435"/>
      <c r="O64" s="435"/>
      <c r="P64" s="435"/>
      <c r="Q64" s="435"/>
      <c r="S64" s="456" t="s">
        <v>1298</v>
      </c>
      <c r="T64" s="40">
        <v>332</v>
      </c>
      <c r="U64" s="40">
        <f t="shared" si="0"/>
        <v>6640</v>
      </c>
      <c r="V64" s="108"/>
    </row>
    <row r="65" spans="1:22" x14ac:dyDescent="0.25">
      <c r="A65" s="300" t="s">
        <v>656</v>
      </c>
      <c r="B65" s="72" t="s">
        <v>697</v>
      </c>
      <c r="C65" s="297" t="s">
        <v>863</v>
      </c>
      <c r="D65" s="182" t="s">
        <v>941</v>
      </c>
      <c r="E65" s="67" t="s">
        <v>696</v>
      </c>
      <c r="F65" s="163">
        <v>20</v>
      </c>
      <c r="G65" s="58" t="s">
        <v>91</v>
      </c>
      <c r="H65" s="163">
        <v>10</v>
      </c>
      <c r="I65" s="289">
        <f t="shared" si="21"/>
        <v>200</v>
      </c>
      <c r="J65" s="44">
        <f t="shared" si="25"/>
        <v>332</v>
      </c>
      <c r="K65" s="43">
        <f t="shared" si="22"/>
        <v>398.4</v>
      </c>
      <c r="L65" s="42">
        <f t="shared" si="6"/>
        <v>6640</v>
      </c>
      <c r="M65" s="41">
        <f t="shared" si="23"/>
        <v>7968</v>
      </c>
      <c r="N65" s="435"/>
      <c r="O65" s="435"/>
      <c r="P65" s="435"/>
      <c r="Q65" s="435"/>
      <c r="S65" s="456" t="s">
        <v>1299</v>
      </c>
      <c r="T65" s="40">
        <v>332</v>
      </c>
      <c r="U65" s="40">
        <f t="shared" si="0"/>
        <v>6640</v>
      </c>
      <c r="V65" s="108"/>
    </row>
    <row r="66" spans="1:22" x14ac:dyDescent="0.25">
      <c r="A66" s="300" t="s">
        <v>656</v>
      </c>
      <c r="B66" s="72" t="s">
        <v>697</v>
      </c>
      <c r="C66" s="297" t="s">
        <v>863</v>
      </c>
      <c r="D66" s="182" t="s">
        <v>944</v>
      </c>
      <c r="E66" s="67" t="s">
        <v>696</v>
      </c>
      <c r="F66" s="163">
        <v>20</v>
      </c>
      <c r="G66" s="58" t="s">
        <v>91</v>
      </c>
      <c r="H66" s="163">
        <v>10</v>
      </c>
      <c r="I66" s="289">
        <f t="shared" si="21"/>
        <v>200</v>
      </c>
      <c r="J66" s="44">
        <f t="shared" si="25"/>
        <v>332</v>
      </c>
      <c r="K66" s="43">
        <f t="shared" si="22"/>
        <v>398.4</v>
      </c>
      <c r="L66" s="42">
        <f t="shared" si="6"/>
        <v>6640</v>
      </c>
      <c r="M66" s="41">
        <f t="shared" si="23"/>
        <v>7968</v>
      </c>
      <c r="N66" s="435"/>
      <c r="O66" s="435"/>
      <c r="P66" s="435"/>
      <c r="Q66" s="435"/>
      <c r="S66" s="456" t="s">
        <v>1300</v>
      </c>
      <c r="T66" s="40">
        <v>332</v>
      </c>
      <c r="U66" s="40">
        <f t="shared" si="0"/>
        <v>6640</v>
      </c>
      <c r="V66" s="108"/>
    </row>
    <row r="67" spans="1:22" x14ac:dyDescent="0.25">
      <c r="A67" s="300" t="s">
        <v>656</v>
      </c>
      <c r="B67" s="70" t="s">
        <v>1055</v>
      </c>
      <c r="C67" s="183" t="s">
        <v>695</v>
      </c>
      <c r="D67" s="182" t="s">
        <v>1204</v>
      </c>
      <c r="E67" s="67" t="s">
        <v>529</v>
      </c>
      <c r="F67" s="163">
        <v>460</v>
      </c>
      <c r="G67" s="58" t="s">
        <v>666</v>
      </c>
      <c r="H67" s="163">
        <v>1</v>
      </c>
      <c r="I67" s="289">
        <f t="shared" ref="I67:I99" si="26">H67*F67</f>
        <v>460</v>
      </c>
      <c r="J67" s="44">
        <f t="shared" si="25"/>
        <v>19.5</v>
      </c>
      <c r="K67" s="43">
        <f t="shared" si="22"/>
        <v>23.4</v>
      </c>
      <c r="L67" s="42">
        <f t="shared" si="6"/>
        <v>8970</v>
      </c>
      <c r="M67" s="41">
        <f t="shared" si="23"/>
        <v>10764</v>
      </c>
      <c r="N67" s="435"/>
      <c r="O67" s="435"/>
      <c r="P67" s="435"/>
      <c r="Q67" s="435"/>
      <c r="S67" s="466" t="str">
        <f t="shared" ref="S67:S98" si="27">C67</f>
        <v>234410</v>
      </c>
      <c r="T67" s="40">
        <v>19.5</v>
      </c>
      <c r="U67" s="40">
        <f t="shared" si="0"/>
        <v>8970</v>
      </c>
      <c r="V67" s="108"/>
    </row>
    <row r="68" spans="1:22" x14ac:dyDescent="0.25">
      <c r="A68" s="300" t="s">
        <v>656</v>
      </c>
      <c r="B68" s="72" t="s">
        <v>1055</v>
      </c>
      <c r="C68" s="184" t="s">
        <v>694</v>
      </c>
      <c r="D68" s="182" t="s">
        <v>1102</v>
      </c>
      <c r="E68" s="67" t="s">
        <v>529</v>
      </c>
      <c r="F68" s="163">
        <v>410</v>
      </c>
      <c r="G68" s="161" t="s">
        <v>666</v>
      </c>
      <c r="H68" s="163">
        <v>1</v>
      </c>
      <c r="I68" s="288">
        <f t="shared" si="26"/>
        <v>410</v>
      </c>
      <c r="J68" s="44">
        <f t="shared" si="25"/>
        <v>21.4</v>
      </c>
      <c r="K68" s="43">
        <f t="shared" si="22"/>
        <v>25.68</v>
      </c>
      <c r="L68" s="42">
        <f t="shared" si="6"/>
        <v>8774</v>
      </c>
      <c r="M68" s="41">
        <f t="shared" si="23"/>
        <v>10528.8</v>
      </c>
      <c r="N68" s="435"/>
      <c r="O68" s="435"/>
      <c r="P68" s="435"/>
      <c r="Q68" s="435"/>
      <c r="S68" s="466" t="str">
        <f t="shared" si="27"/>
        <v>115543</v>
      </c>
      <c r="T68" s="40">
        <v>21.400000000000002</v>
      </c>
      <c r="U68" s="40">
        <f t="shared" si="0"/>
        <v>8774</v>
      </c>
      <c r="V68" s="108"/>
    </row>
    <row r="69" spans="1:22" x14ac:dyDescent="0.25">
      <c r="A69" s="300" t="s">
        <v>656</v>
      </c>
      <c r="B69" s="72" t="s">
        <v>1055</v>
      </c>
      <c r="C69" s="183" t="s">
        <v>693</v>
      </c>
      <c r="D69" s="182" t="s">
        <v>1103</v>
      </c>
      <c r="E69" s="67" t="s">
        <v>529</v>
      </c>
      <c r="F69" s="163">
        <v>330</v>
      </c>
      <c r="G69" s="58" t="s">
        <v>666</v>
      </c>
      <c r="H69" s="163">
        <v>1</v>
      </c>
      <c r="I69" s="289">
        <f t="shared" si="26"/>
        <v>330</v>
      </c>
      <c r="J69" s="44">
        <f t="shared" si="25"/>
        <v>24</v>
      </c>
      <c r="K69" s="43">
        <f t="shared" si="22"/>
        <v>28.8</v>
      </c>
      <c r="L69" s="42">
        <f t="shared" si="6"/>
        <v>7920</v>
      </c>
      <c r="M69" s="41">
        <f t="shared" si="23"/>
        <v>9504</v>
      </c>
      <c r="N69" s="435"/>
      <c r="O69" s="435"/>
      <c r="P69" s="435"/>
      <c r="Q69" s="435"/>
      <c r="S69" s="466" t="str">
        <f t="shared" si="27"/>
        <v>234418</v>
      </c>
      <c r="T69" s="40">
        <v>24</v>
      </c>
      <c r="U69" s="40">
        <f t="shared" si="0"/>
        <v>7920</v>
      </c>
      <c r="V69" s="108"/>
    </row>
    <row r="70" spans="1:22" x14ac:dyDescent="0.25">
      <c r="A70" s="300" t="s">
        <v>656</v>
      </c>
      <c r="B70" s="72" t="s">
        <v>1055</v>
      </c>
      <c r="C70" s="183" t="s">
        <v>692</v>
      </c>
      <c r="D70" s="182" t="s">
        <v>1104</v>
      </c>
      <c r="E70" s="67" t="s">
        <v>529</v>
      </c>
      <c r="F70" s="163">
        <v>320</v>
      </c>
      <c r="G70" s="58" t="s">
        <v>666</v>
      </c>
      <c r="H70" s="163">
        <v>1</v>
      </c>
      <c r="I70" s="289">
        <f t="shared" si="26"/>
        <v>320</v>
      </c>
      <c r="J70" s="44">
        <f t="shared" si="25"/>
        <v>26</v>
      </c>
      <c r="K70" s="43">
        <f t="shared" si="22"/>
        <v>31.2</v>
      </c>
      <c r="L70" s="42">
        <f t="shared" si="6"/>
        <v>8320</v>
      </c>
      <c r="M70" s="41">
        <f t="shared" si="23"/>
        <v>9984</v>
      </c>
      <c r="N70" s="435"/>
      <c r="O70" s="435"/>
      <c r="P70" s="435"/>
      <c r="Q70" s="435"/>
      <c r="S70" s="466" t="str">
        <f t="shared" si="27"/>
        <v>114790</v>
      </c>
      <c r="T70" s="40">
        <v>26</v>
      </c>
      <c r="U70" s="40">
        <f t="shared" si="0"/>
        <v>8320</v>
      </c>
      <c r="V70" s="108"/>
    </row>
    <row r="71" spans="1:22" x14ac:dyDescent="0.25">
      <c r="A71" s="300" t="s">
        <v>656</v>
      </c>
      <c r="B71" s="72" t="s">
        <v>1055</v>
      </c>
      <c r="C71" s="183" t="s">
        <v>691</v>
      </c>
      <c r="D71" s="182" t="s">
        <v>1105</v>
      </c>
      <c r="E71" s="67" t="s">
        <v>529</v>
      </c>
      <c r="F71" s="163">
        <v>280</v>
      </c>
      <c r="G71" s="58" t="s">
        <v>666</v>
      </c>
      <c r="H71" s="163">
        <v>1</v>
      </c>
      <c r="I71" s="289">
        <f t="shared" si="26"/>
        <v>280</v>
      </c>
      <c r="J71" s="44">
        <f t="shared" si="25"/>
        <v>28.6</v>
      </c>
      <c r="K71" s="43">
        <f t="shared" si="22"/>
        <v>34.32</v>
      </c>
      <c r="L71" s="42">
        <f t="shared" si="6"/>
        <v>8008</v>
      </c>
      <c r="M71" s="41">
        <f t="shared" si="23"/>
        <v>9609.6</v>
      </c>
      <c r="N71" s="435"/>
      <c r="O71" s="435"/>
      <c r="P71" s="435"/>
      <c r="Q71" s="435"/>
      <c r="S71" s="466" t="str">
        <f t="shared" si="27"/>
        <v>207915</v>
      </c>
      <c r="T71" s="40">
        <v>28.6</v>
      </c>
      <c r="U71" s="40">
        <f t="shared" si="0"/>
        <v>8008</v>
      </c>
      <c r="V71" s="108"/>
    </row>
    <row r="72" spans="1:22" x14ac:dyDescent="0.25">
      <c r="A72" s="300" t="s">
        <v>656</v>
      </c>
      <c r="B72" s="72" t="s">
        <v>1055</v>
      </c>
      <c r="C72" s="183" t="s">
        <v>690</v>
      </c>
      <c r="D72" s="182" t="s">
        <v>1106</v>
      </c>
      <c r="E72" s="67" t="s">
        <v>529</v>
      </c>
      <c r="F72" s="163">
        <v>270</v>
      </c>
      <c r="G72" s="58" t="s">
        <v>666</v>
      </c>
      <c r="H72" s="163">
        <v>1</v>
      </c>
      <c r="I72" s="289">
        <f t="shared" si="26"/>
        <v>270</v>
      </c>
      <c r="J72" s="44">
        <f t="shared" si="25"/>
        <v>33.200000000000003</v>
      </c>
      <c r="K72" s="43">
        <f t="shared" si="22"/>
        <v>39.840000000000003</v>
      </c>
      <c r="L72" s="42">
        <f t="shared" si="6"/>
        <v>8964</v>
      </c>
      <c r="M72" s="41">
        <f t="shared" si="23"/>
        <v>10756.8</v>
      </c>
      <c r="N72" s="435"/>
      <c r="O72" s="435"/>
      <c r="P72" s="435"/>
      <c r="Q72" s="435"/>
      <c r="S72" s="466" t="str">
        <f t="shared" si="27"/>
        <v>115548</v>
      </c>
      <c r="T72" s="40">
        <v>33.200000000000003</v>
      </c>
      <c r="U72" s="40">
        <f t="shared" si="0"/>
        <v>8964</v>
      </c>
      <c r="V72" s="108"/>
    </row>
    <row r="73" spans="1:22" x14ac:dyDescent="0.25">
      <c r="A73" s="300" t="s">
        <v>656</v>
      </c>
      <c r="B73" s="72" t="s">
        <v>1055</v>
      </c>
      <c r="C73" s="183" t="s">
        <v>689</v>
      </c>
      <c r="D73" s="182" t="s">
        <v>1107</v>
      </c>
      <c r="E73" s="67" t="s">
        <v>529</v>
      </c>
      <c r="F73" s="163">
        <v>240</v>
      </c>
      <c r="G73" s="58" t="s">
        <v>666</v>
      </c>
      <c r="H73" s="163">
        <v>1</v>
      </c>
      <c r="I73" s="289">
        <f t="shared" si="26"/>
        <v>240</v>
      </c>
      <c r="J73" s="44">
        <f t="shared" si="25"/>
        <v>37</v>
      </c>
      <c r="K73" s="43">
        <f t="shared" si="22"/>
        <v>44.4</v>
      </c>
      <c r="L73" s="42">
        <f t="shared" si="6"/>
        <v>8880</v>
      </c>
      <c r="M73" s="41">
        <f t="shared" si="23"/>
        <v>10656</v>
      </c>
      <c r="N73" s="435"/>
      <c r="O73" s="435"/>
      <c r="P73" s="435"/>
      <c r="Q73" s="435"/>
      <c r="S73" s="466" t="str">
        <f t="shared" si="27"/>
        <v>233578</v>
      </c>
      <c r="T73" s="40">
        <v>37</v>
      </c>
      <c r="U73" s="40">
        <f t="shared" si="0"/>
        <v>8880</v>
      </c>
      <c r="V73" s="108"/>
    </row>
    <row r="74" spans="1:22" x14ac:dyDescent="0.25">
      <c r="A74" s="300" t="s">
        <v>656</v>
      </c>
      <c r="B74" s="72" t="s">
        <v>1055</v>
      </c>
      <c r="C74" s="183" t="s">
        <v>688</v>
      </c>
      <c r="D74" s="182" t="s">
        <v>1108</v>
      </c>
      <c r="E74" s="67" t="s">
        <v>529</v>
      </c>
      <c r="F74" s="163">
        <v>220</v>
      </c>
      <c r="G74" s="58" t="s">
        <v>666</v>
      </c>
      <c r="H74" s="163">
        <v>1</v>
      </c>
      <c r="I74" s="289">
        <f t="shared" si="26"/>
        <v>220</v>
      </c>
      <c r="J74" s="44">
        <f t="shared" si="25"/>
        <v>41.6</v>
      </c>
      <c r="K74" s="43">
        <f t="shared" si="22"/>
        <v>49.92</v>
      </c>
      <c r="L74" s="42">
        <f t="shared" si="6"/>
        <v>9152</v>
      </c>
      <c r="M74" s="41">
        <f t="shared" si="23"/>
        <v>10982.4</v>
      </c>
      <c r="N74" s="435"/>
      <c r="O74" s="435"/>
      <c r="P74" s="435"/>
      <c r="Q74" s="435"/>
      <c r="S74" s="466" t="str">
        <f t="shared" si="27"/>
        <v>206537</v>
      </c>
      <c r="T74" s="40">
        <v>41.6</v>
      </c>
      <c r="U74" s="40">
        <f t="shared" si="0"/>
        <v>9152</v>
      </c>
      <c r="V74" s="108"/>
    </row>
    <row r="75" spans="1:22" x14ac:dyDescent="0.25">
      <c r="A75" s="300" t="s">
        <v>656</v>
      </c>
      <c r="B75" s="72" t="s">
        <v>1055</v>
      </c>
      <c r="C75" s="183" t="s">
        <v>687</v>
      </c>
      <c r="D75" s="182" t="s">
        <v>1205</v>
      </c>
      <c r="E75" s="67" t="s">
        <v>529</v>
      </c>
      <c r="F75" s="163">
        <v>200</v>
      </c>
      <c r="G75" s="58" t="s">
        <v>666</v>
      </c>
      <c r="H75" s="163">
        <v>1</v>
      </c>
      <c r="I75" s="289">
        <f t="shared" si="26"/>
        <v>200</v>
      </c>
      <c r="J75" s="44">
        <f t="shared" si="25"/>
        <v>45.5</v>
      </c>
      <c r="K75" s="43">
        <f t="shared" si="22"/>
        <v>54.6</v>
      </c>
      <c r="L75" s="42">
        <f t="shared" si="6"/>
        <v>9100</v>
      </c>
      <c r="M75" s="41">
        <f t="shared" si="23"/>
        <v>10920</v>
      </c>
      <c r="N75" s="435"/>
      <c r="O75" s="435"/>
      <c r="P75" s="435"/>
      <c r="Q75" s="435"/>
      <c r="S75" s="466" t="str">
        <f t="shared" si="27"/>
        <v>234422</v>
      </c>
      <c r="T75" s="40">
        <v>45.5</v>
      </c>
      <c r="U75" s="40">
        <f t="shared" si="0"/>
        <v>9100</v>
      </c>
      <c r="V75" s="108"/>
    </row>
    <row r="76" spans="1:22" x14ac:dyDescent="0.25">
      <c r="A76" s="300" t="s">
        <v>656</v>
      </c>
      <c r="B76" s="72" t="s">
        <v>1055</v>
      </c>
      <c r="C76" s="183" t="s">
        <v>686</v>
      </c>
      <c r="D76" s="182" t="s">
        <v>1212</v>
      </c>
      <c r="E76" s="67" t="s">
        <v>529</v>
      </c>
      <c r="F76" s="163">
        <v>160</v>
      </c>
      <c r="G76" s="161" t="s">
        <v>666</v>
      </c>
      <c r="H76" s="163">
        <v>1</v>
      </c>
      <c r="I76" s="288">
        <f t="shared" si="26"/>
        <v>160</v>
      </c>
      <c r="J76" s="44">
        <f t="shared" si="25"/>
        <v>60.5</v>
      </c>
      <c r="K76" s="43">
        <f t="shared" si="22"/>
        <v>72.599999999999994</v>
      </c>
      <c r="L76" s="42">
        <f t="shared" si="6"/>
        <v>9680</v>
      </c>
      <c r="M76" s="41">
        <f t="shared" si="23"/>
        <v>11616</v>
      </c>
      <c r="N76" s="435"/>
      <c r="O76" s="435"/>
      <c r="P76" s="435"/>
      <c r="Q76" s="435"/>
      <c r="S76" s="466" t="str">
        <f t="shared" si="27"/>
        <v>234427</v>
      </c>
      <c r="T76" s="40">
        <v>60.5</v>
      </c>
      <c r="U76" s="40">
        <f t="shared" si="0"/>
        <v>9680</v>
      </c>
      <c r="V76" s="108"/>
    </row>
    <row r="77" spans="1:22" x14ac:dyDescent="0.25">
      <c r="A77" s="300" t="s">
        <v>656</v>
      </c>
      <c r="B77" s="70" t="s">
        <v>1056</v>
      </c>
      <c r="C77" s="183" t="s">
        <v>685</v>
      </c>
      <c r="D77" s="182" t="s">
        <v>1206</v>
      </c>
      <c r="E77" s="67" t="s">
        <v>529</v>
      </c>
      <c r="F77" s="163">
        <v>440</v>
      </c>
      <c r="G77" s="161" t="s">
        <v>666</v>
      </c>
      <c r="H77" s="163">
        <v>1</v>
      </c>
      <c r="I77" s="288">
        <f t="shared" si="26"/>
        <v>440</v>
      </c>
      <c r="J77" s="44">
        <f t="shared" si="25"/>
        <v>31.2</v>
      </c>
      <c r="K77" s="43">
        <f t="shared" si="22"/>
        <v>37.44</v>
      </c>
      <c r="L77" s="42">
        <f t="shared" si="6"/>
        <v>13728</v>
      </c>
      <c r="M77" s="41">
        <f t="shared" si="23"/>
        <v>16473.599999999999</v>
      </c>
      <c r="N77" s="435"/>
      <c r="O77" s="435"/>
      <c r="P77" s="435"/>
      <c r="Q77" s="435"/>
      <c r="S77" s="466" t="str">
        <f t="shared" si="27"/>
        <v>155366</v>
      </c>
      <c r="T77" s="40">
        <v>31.200000000000003</v>
      </c>
      <c r="U77" s="40">
        <f t="shared" si="0"/>
        <v>13728</v>
      </c>
      <c r="V77" s="108"/>
    </row>
    <row r="78" spans="1:22" x14ac:dyDescent="0.25">
      <c r="A78" s="300" t="s">
        <v>656</v>
      </c>
      <c r="B78" s="72" t="s">
        <v>1056</v>
      </c>
      <c r="C78" s="183" t="s">
        <v>684</v>
      </c>
      <c r="D78" s="182" t="s">
        <v>1109</v>
      </c>
      <c r="E78" s="67" t="s">
        <v>529</v>
      </c>
      <c r="F78" s="163">
        <v>390</v>
      </c>
      <c r="G78" s="58" t="s">
        <v>666</v>
      </c>
      <c r="H78" s="163">
        <v>1</v>
      </c>
      <c r="I78" s="289">
        <f t="shared" si="26"/>
        <v>390</v>
      </c>
      <c r="J78" s="44">
        <f t="shared" si="25"/>
        <v>33.200000000000003</v>
      </c>
      <c r="K78" s="43">
        <f t="shared" si="22"/>
        <v>39.840000000000003</v>
      </c>
      <c r="L78" s="42">
        <f t="shared" si="6"/>
        <v>12948</v>
      </c>
      <c r="M78" s="41">
        <f t="shared" si="23"/>
        <v>15537.6</v>
      </c>
      <c r="N78" s="435"/>
      <c r="O78" s="435"/>
      <c r="P78" s="435"/>
      <c r="Q78" s="435"/>
      <c r="S78" s="466" t="str">
        <f t="shared" si="27"/>
        <v>155368</v>
      </c>
      <c r="T78" s="40">
        <v>33.200000000000003</v>
      </c>
      <c r="U78" s="40">
        <f t="shared" si="0"/>
        <v>12948</v>
      </c>
      <c r="V78" s="108"/>
    </row>
    <row r="79" spans="1:22" x14ac:dyDescent="0.25">
      <c r="A79" s="300" t="s">
        <v>656</v>
      </c>
      <c r="B79" s="72" t="s">
        <v>1056</v>
      </c>
      <c r="C79" s="183" t="s">
        <v>683</v>
      </c>
      <c r="D79" s="182" t="s">
        <v>1110</v>
      </c>
      <c r="E79" s="67" t="s">
        <v>529</v>
      </c>
      <c r="F79" s="163">
        <v>310</v>
      </c>
      <c r="G79" s="58" t="s">
        <v>666</v>
      </c>
      <c r="H79" s="163">
        <v>1</v>
      </c>
      <c r="I79" s="289">
        <f t="shared" si="26"/>
        <v>310</v>
      </c>
      <c r="J79" s="44">
        <f t="shared" si="25"/>
        <v>38.4</v>
      </c>
      <c r="K79" s="43">
        <f t="shared" si="22"/>
        <v>46.08</v>
      </c>
      <c r="L79" s="42">
        <f t="shared" si="6"/>
        <v>11904</v>
      </c>
      <c r="M79" s="41">
        <f t="shared" si="23"/>
        <v>14284.8</v>
      </c>
      <c r="N79" s="435"/>
      <c r="O79" s="435"/>
      <c r="P79" s="435"/>
      <c r="Q79" s="435"/>
      <c r="S79" s="466" t="str">
        <f t="shared" si="27"/>
        <v>155369</v>
      </c>
      <c r="T79" s="40">
        <v>38.400000000000006</v>
      </c>
      <c r="U79" s="40">
        <f t="shared" si="0"/>
        <v>11904</v>
      </c>
      <c r="V79" s="108"/>
    </row>
    <row r="80" spans="1:22" x14ac:dyDescent="0.25">
      <c r="A80" s="300" t="s">
        <v>656</v>
      </c>
      <c r="B80" s="72" t="s">
        <v>1056</v>
      </c>
      <c r="C80" s="183" t="s">
        <v>682</v>
      </c>
      <c r="D80" s="182" t="s">
        <v>1111</v>
      </c>
      <c r="E80" s="67" t="s">
        <v>529</v>
      </c>
      <c r="F80" s="163">
        <v>300</v>
      </c>
      <c r="G80" s="58" t="s">
        <v>666</v>
      </c>
      <c r="H80" s="163">
        <v>1</v>
      </c>
      <c r="I80" s="289">
        <f t="shared" si="26"/>
        <v>300</v>
      </c>
      <c r="J80" s="44">
        <f t="shared" si="25"/>
        <v>39.6</v>
      </c>
      <c r="K80" s="43">
        <f t="shared" si="22"/>
        <v>47.52</v>
      </c>
      <c r="L80" s="42">
        <f t="shared" si="6"/>
        <v>11880</v>
      </c>
      <c r="M80" s="41">
        <f t="shared" si="23"/>
        <v>14256</v>
      </c>
      <c r="N80" s="435"/>
      <c r="O80" s="435"/>
      <c r="P80" s="435"/>
      <c r="Q80" s="435"/>
      <c r="S80" s="466" t="str">
        <f t="shared" si="27"/>
        <v>155370</v>
      </c>
      <c r="T80" s="40">
        <v>39.6</v>
      </c>
      <c r="U80" s="40">
        <f t="shared" si="0"/>
        <v>11880</v>
      </c>
      <c r="V80" s="108"/>
    </row>
    <row r="81" spans="1:22" x14ac:dyDescent="0.25">
      <c r="A81" s="300" t="s">
        <v>656</v>
      </c>
      <c r="B81" s="72" t="s">
        <v>1056</v>
      </c>
      <c r="C81" s="183" t="s">
        <v>681</v>
      </c>
      <c r="D81" s="182" t="s">
        <v>1112</v>
      </c>
      <c r="E81" s="67" t="s">
        <v>529</v>
      </c>
      <c r="F81" s="163">
        <v>260</v>
      </c>
      <c r="G81" s="58" t="s">
        <v>666</v>
      </c>
      <c r="H81" s="163">
        <v>1</v>
      </c>
      <c r="I81" s="289">
        <f t="shared" si="26"/>
        <v>260</v>
      </c>
      <c r="J81" s="44">
        <f t="shared" si="25"/>
        <v>41.6</v>
      </c>
      <c r="K81" s="43">
        <f t="shared" si="22"/>
        <v>49.92</v>
      </c>
      <c r="L81" s="42">
        <f t="shared" si="6"/>
        <v>10816</v>
      </c>
      <c r="M81" s="41">
        <f t="shared" si="23"/>
        <v>12979.2</v>
      </c>
      <c r="N81" s="435"/>
      <c r="O81" s="435"/>
      <c r="P81" s="435"/>
      <c r="Q81" s="435"/>
      <c r="S81" s="466" t="str">
        <f t="shared" si="27"/>
        <v>114791</v>
      </c>
      <c r="T81" s="40">
        <v>41.6</v>
      </c>
      <c r="U81" s="40">
        <f t="shared" ref="U81:U144" si="28">L81</f>
        <v>10816</v>
      </c>
      <c r="V81" s="108"/>
    </row>
    <row r="82" spans="1:22" x14ac:dyDescent="0.25">
      <c r="A82" s="300" t="s">
        <v>656</v>
      </c>
      <c r="B82" s="72" t="s">
        <v>1056</v>
      </c>
      <c r="C82" s="183" t="s">
        <v>680</v>
      </c>
      <c r="D82" s="182" t="s">
        <v>1113</v>
      </c>
      <c r="E82" s="67" t="s">
        <v>529</v>
      </c>
      <c r="F82" s="163">
        <v>250</v>
      </c>
      <c r="G82" s="58" t="s">
        <v>666</v>
      </c>
      <c r="H82" s="163">
        <v>1</v>
      </c>
      <c r="I82" s="289">
        <f t="shared" si="26"/>
        <v>250</v>
      </c>
      <c r="J82" s="44">
        <f t="shared" si="25"/>
        <v>52</v>
      </c>
      <c r="K82" s="43">
        <f t="shared" si="22"/>
        <v>62.4</v>
      </c>
      <c r="L82" s="42">
        <f t="shared" ref="L82:L145" si="29">ROUND(J82*F82,2)</f>
        <v>13000</v>
      </c>
      <c r="M82" s="41">
        <f t="shared" si="23"/>
        <v>15600</v>
      </c>
      <c r="N82" s="435"/>
      <c r="O82" s="435"/>
      <c r="P82" s="435"/>
      <c r="Q82" s="435"/>
      <c r="S82" s="466" t="str">
        <f t="shared" si="27"/>
        <v>155371</v>
      </c>
      <c r="T82" s="40">
        <v>52</v>
      </c>
      <c r="U82" s="40">
        <f t="shared" si="28"/>
        <v>13000</v>
      </c>
      <c r="V82" s="108"/>
    </row>
    <row r="83" spans="1:22" x14ac:dyDescent="0.25">
      <c r="A83" s="300" t="s">
        <v>656</v>
      </c>
      <c r="B83" s="72" t="s">
        <v>1056</v>
      </c>
      <c r="C83" s="183" t="s">
        <v>679</v>
      </c>
      <c r="D83" s="182" t="s">
        <v>1114</v>
      </c>
      <c r="E83" s="67" t="s">
        <v>529</v>
      </c>
      <c r="F83" s="163">
        <v>220</v>
      </c>
      <c r="G83" s="161" t="s">
        <v>666</v>
      </c>
      <c r="H83" s="163">
        <v>1</v>
      </c>
      <c r="I83" s="288">
        <f t="shared" si="26"/>
        <v>220</v>
      </c>
      <c r="J83" s="44">
        <f t="shared" si="25"/>
        <v>62.4</v>
      </c>
      <c r="K83" s="43">
        <f t="shared" si="22"/>
        <v>74.88</v>
      </c>
      <c r="L83" s="42">
        <f t="shared" si="29"/>
        <v>13728</v>
      </c>
      <c r="M83" s="41">
        <f t="shared" si="23"/>
        <v>16473.599999999999</v>
      </c>
      <c r="N83" s="435"/>
      <c r="O83" s="435"/>
      <c r="P83" s="435"/>
      <c r="Q83" s="435"/>
      <c r="S83" s="466" t="str">
        <f t="shared" si="27"/>
        <v>229006</v>
      </c>
      <c r="T83" s="40">
        <v>62.400000000000006</v>
      </c>
      <c r="U83" s="40">
        <f t="shared" si="28"/>
        <v>13728</v>
      </c>
      <c r="V83" s="108"/>
    </row>
    <row r="84" spans="1:22" x14ac:dyDescent="0.25">
      <c r="A84" s="300" t="s">
        <v>656</v>
      </c>
      <c r="B84" s="72" t="s">
        <v>1056</v>
      </c>
      <c r="C84" s="183" t="s">
        <v>678</v>
      </c>
      <c r="D84" s="182" t="s">
        <v>1115</v>
      </c>
      <c r="E84" s="67" t="s">
        <v>529</v>
      </c>
      <c r="F84" s="163">
        <v>220</v>
      </c>
      <c r="G84" s="161" t="s">
        <v>666</v>
      </c>
      <c r="H84" s="163">
        <v>1</v>
      </c>
      <c r="I84" s="288">
        <f t="shared" si="26"/>
        <v>220</v>
      </c>
      <c r="J84" s="44">
        <f t="shared" si="25"/>
        <v>78</v>
      </c>
      <c r="K84" s="43">
        <f t="shared" si="22"/>
        <v>93.6</v>
      </c>
      <c r="L84" s="42">
        <f t="shared" si="29"/>
        <v>17160</v>
      </c>
      <c r="M84" s="41">
        <f t="shared" si="23"/>
        <v>20592</v>
      </c>
      <c r="N84" s="435"/>
      <c r="O84" s="435"/>
      <c r="P84" s="435"/>
      <c r="Q84" s="435"/>
      <c r="S84" s="466" t="str">
        <f t="shared" si="27"/>
        <v>233577</v>
      </c>
      <c r="T84" s="40">
        <v>78</v>
      </c>
      <c r="U84" s="40">
        <f t="shared" si="28"/>
        <v>17160</v>
      </c>
      <c r="V84" s="108"/>
    </row>
    <row r="85" spans="1:22" x14ac:dyDescent="0.25">
      <c r="A85" s="300" t="s">
        <v>656</v>
      </c>
      <c r="B85" s="72" t="s">
        <v>1056</v>
      </c>
      <c r="C85" s="183" t="s">
        <v>677</v>
      </c>
      <c r="D85" s="182" t="s">
        <v>1207</v>
      </c>
      <c r="E85" s="67" t="s">
        <v>529</v>
      </c>
      <c r="F85" s="163">
        <v>180</v>
      </c>
      <c r="G85" s="58" t="s">
        <v>666</v>
      </c>
      <c r="H85" s="163">
        <v>1</v>
      </c>
      <c r="I85" s="289">
        <f t="shared" si="26"/>
        <v>180</v>
      </c>
      <c r="J85" s="44">
        <f t="shared" si="25"/>
        <v>87.8</v>
      </c>
      <c r="K85" s="43">
        <f t="shared" si="22"/>
        <v>105.36</v>
      </c>
      <c r="L85" s="42">
        <f t="shared" si="29"/>
        <v>15804</v>
      </c>
      <c r="M85" s="41">
        <f t="shared" si="23"/>
        <v>18964.8</v>
      </c>
      <c r="N85" s="435"/>
      <c r="O85" s="435"/>
      <c r="P85" s="435"/>
      <c r="Q85" s="435"/>
      <c r="S85" s="466" t="str">
        <f t="shared" si="27"/>
        <v>155373</v>
      </c>
      <c r="T85" s="40">
        <v>87.800000000000011</v>
      </c>
      <c r="U85" s="40">
        <f t="shared" si="28"/>
        <v>15804</v>
      </c>
      <c r="V85" s="108"/>
    </row>
    <row r="86" spans="1:22" x14ac:dyDescent="0.25">
      <c r="A86" s="300" t="s">
        <v>656</v>
      </c>
      <c r="B86" s="70" t="s">
        <v>1057</v>
      </c>
      <c r="C86" s="184" t="s">
        <v>1211</v>
      </c>
      <c r="D86" s="182" t="s">
        <v>1210</v>
      </c>
      <c r="E86" s="67" t="s">
        <v>529</v>
      </c>
      <c r="F86" s="163">
        <v>370</v>
      </c>
      <c r="G86" s="58" t="s">
        <v>528</v>
      </c>
      <c r="H86" s="163">
        <v>1</v>
      </c>
      <c r="I86" s="289">
        <f t="shared" si="26"/>
        <v>370</v>
      </c>
      <c r="J86" s="44">
        <f t="shared" ref="J86:J91" si="30">ROUND(T86*(1-$M$12),2)</f>
        <v>17.600000000000001</v>
      </c>
      <c r="K86" s="43">
        <f t="shared" si="22"/>
        <v>21.12</v>
      </c>
      <c r="L86" s="42">
        <f t="shared" si="29"/>
        <v>6512</v>
      </c>
      <c r="M86" s="41">
        <f t="shared" si="23"/>
        <v>7814.4</v>
      </c>
      <c r="N86" s="435"/>
      <c r="O86" s="435"/>
      <c r="P86" s="435"/>
      <c r="Q86" s="435"/>
      <c r="S86" s="466" t="str">
        <f t="shared" si="27"/>
        <v>306950</v>
      </c>
      <c r="T86" s="40">
        <v>17.600000000000001</v>
      </c>
      <c r="U86" s="40">
        <f t="shared" si="28"/>
        <v>6512</v>
      </c>
      <c r="V86" s="108"/>
    </row>
    <row r="87" spans="1:22" x14ac:dyDescent="0.25">
      <c r="A87" s="300" t="s">
        <v>656</v>
      </c>
      <c r="B87" s="72" t="s">
        <v>1057</v>
      </c>
      <c r="C87" s="184" t="s">
        <v>916</v>
      </c>
      <c r="D87" s="182" t="s">
        <v>1116</v>
      </c>
      <c r="E87" s="67" t="s">
        <v>529</v>
      </c>
      <c r="F87" s="163">
        <v>400</v>
      </c>
      <c r="G87" s="161" t="s">
        <v>528</v>
      </c>
      <c r="H87" s="163">
        <v>1</v>
      </c>
      <c r="I87" s="288">
        <f t="shared" si="26"/>
        <v>400</v>
      </c>
      <c r="J87" s="44">
        <f t="shared" si="30"/>
        <v>19.5</v>
      </c>
      <c r="K87" s="43">
        <f t="shared" si="22"/>
        <v>23.4</v>
      </c>
      <c r="L87" s="42">
        <f t="shared" si="29"/>
        <v>7800</v>
      </c>
      <c r="M87" s="41">
        <f t="shared" si="23"/>
        <v>9360</v>
      </c>
      <c r="N87" s="435"/>
      <c r="O87" s="435"/>
      <c r="P87" s="435"/>
      <c r="Q87" s="435"/>
      <c r="S87" s="466" t="str">
        <f t="shared" si="27"/>
        <v>278140</v>
      </c>
      <c r="T87" s="40">
        <v>19.5</v>
      </c>
      <c r="U87" s="40">
        <f t="shared" si="28"/>
        <v>7800</v>
      </c>
      <c r="V87" s="108"/>
    </row>
    <row r="88" spans="1:22" x14ac:dyDescent="0.25">
      <c r="A88" s="300" t="s">
        <v>656</v>
      </c>
      <c r="B88" s="72" t="s">
        <v>1057</v>
      </c>
      <c r="C88" s="184" t="s">
        <v>917</v>
      </c>
      <c r="D88" s="182" t="s">
        <v>1117</v>
      </c>
      <c r="E88" s="67" t="s">
        <v>529</v>
      </c>
      <c r="F88" s="163">
        <v>350</v>
      </c>
      <c r="G88" s="161" t="s">
        <v>528</v>
      </c>
      <c r="H88" s="163">
        <v>1</v>
      </c>
      <c r="I88" s="288">
        <f t="shared" si="26"/>
        <v>350</v>
      </c>
      <c r="J88" s="44">
        <f t="shared" si="30"/>
        <v>20.2</v>
      </c>
      <c r="K88" s="43">
        <f t="shared" si="22"/>
        <v>24.24</v>
      </c>
      <c r="L88" s="42">
        <f t="shared" si="29"/>
        <v>7070</v>
      </c>
      <c r="M88" s="41">
        <f t="shared" si="23"/>
        <v>8484</v>
      </c>
      <c r="N88" s="435"/>
      <c r="O88" s="435"/>
      <c r="P88" s="435"/>
      <c r="Q88" s="435"/>
      <c r="S88" s="466" t="str">
        <f t="shared" si="27"/>
        <v>278142</v>
      </c>
      <c r="T88" s="40">
        <v>20.200000000000003</v>
      </c>
      <c r="U88" s="40">
        <f t="shared" si="28"/>
        <v>7070</v>
      </c>
      <c r="V88" s="108"/>
    </row>
    <row r="89" spans="1:22" x14ac:dyDescent="0.25">
      <c r="A89" s="300" t="s">
        <v>656</v>
      </c>
      <c r="B89" s="72" t="s">
        <v>1057</v>
      </c>
      <c r="C89" s="184" t="s">
        <v>918</v>
      </c>
      <c r="D89" s="182" t="s">
        <v>1118</v>
      </c>
      <c r="E89" s="67" t="s">
        <v>529</v>
      </c>
      <c r="F89" s="163">
        <v>300</v>
      </c>
      <c r="G89" s="161" t="s">
        <v>528</v>
      </c>
      <c r="H89" s="163">
        <v>1</v>
      </c>
      <c r="I89" s="288">
        <f t="shared" si="26"/>
        <v>300</v>
      </c>
      <c r="J89" s="44">
        <f t="shared" si="30"/>
        <v>22.8</v>
      </c>
      <c r="K89" s="43">
        <f t="shared" si="22"/>
        <v>27.36</v>
      </c>
      <c r="L89" s="42">
        <f t="shared" si="29"/>
        <v>6840</v>
      </c>
      <c r="M89" s="41">
        <f t="shared" si="23"/>
        <v>8208</v>
      </c>
      <c r="N89" s="435"/>
      <c r="O89" s="435"/>
      <c r="P89" s="435"/>
      <c r="Q89" s="435"/>
      <c r="S89" s="466" t="str">
        <f t="shared" si="27"/>
        <v>278143</v>
      </c>
      <c r="T89" s="40">
        <v>22.8</v>
      </c>
      <c r="U89" s="40">
        <f t="shared" si="28"/>
        <v>6840</v>
      </c>
      <c r="V89" s="108"/>
    </row>
    <row r="90" spans="1:22" x14ac:dyDescent="0.25">
      <c r="A90" s="300" t="s">
        <v>656</v>
      </c>
      <c r="B90" s="72" t="s">
        <v>1057</v>
      </c>
      <c r="C90" s="184" t="s">
        <v>919</v>
      </c>
      <c r="D90" s="182" t="s">
        <v>1119</v>
      </c>
      <c r="E90" s="67" t="s">
        <v>529</v>
      </c>
      <c r="F90" s="163">
        <v>250</v>
      </c>
      <c r="G90" s="58" t="s">
        <v>528</v>
      </c>
      <c r="H90" s="163">
        <v>1</v>
      </c>
      <c r="I90" s="289">
        <f t="shared" si="26"/>
        <v>250</v>
      </c>
      <c r="J90" s="44">
        <f t="shared" si="30"/>
        <v>24</v>
      </c>
      <c r="K90" s="43">
        <f t="shared" si="22"/>
        <v>28.8</v>
      </c>
      <c r="L90" s="42">
        <f t="shared" si="29"/>
        <v>6000</v>
      </c>
      <c r="M90" s="41">
        <f t="shared" si="23"/>
        <v>7200</v>
      </c>
      <c r="N90" s="435"/>
      <c r="O90" s="435"/>
      <c r="P90" s="435"/>
      <c r="Q90" s="435"/>
      <c r="S90" s="466" t="str">
        <f t="shared" si="27"/>
        <v>278145</v>
      </c>
      <c r="T90" s="40">
        <v>24</v>
      </c>
      <c r="U90" s="40">
        <f t="shared" si="28"/>
        <v>6000</v>
      </c>
      <c r="V90" s="108"/>
    </row>
    <row r="91" spans="1:22" x14ac:dyDescent="0.25">
      <c r="A91" s="300" t="s">
        <v>656</v>
      </c>
      <c r="B91" s="72" t="s">
        <v>1057</v>
      </c>
      <c r="C91" s="184" t="s">
        <v>920</v>
      </c>
      <c r="D91" s="182" t="s">
        <v>1120</v>
      </c>
      <c r="E91" s="67" t="s">
        <v>529</v>
      </c>
      <c r="F91" s="163">
        <v>220</v>
      </c>
      <c r="G91" s="58" t="s">
        <v>528</v>
      </c>
      <c r="H91" s="163">
        <v>1</v>
      </c>
      <c r="I91" s="289">
        <f t="shared" si="26"/>
        <v>220</v>
      </c>
      <c r="J91" s="44">
        <f t="shared" si="30"/>
        <v>26</v>
      </c>
      <c r="K91" s="43">
        <f t="shared" si="22"/>
        <v>31.2</v>
      </c>
      <c r="L91" s="42">
        <f t="shared" si="29"/>
        <v>5720</v>
      </c>
      <c r="M91" s="41">
        <f t="shared" si="23"/>
        <v>6864</v>
      </c>
      <c r="N91" s="435"/>
      <c r="O91" s="435"/>
      <c r="P91" s="435"/>
      <c r="Q91" s="435"/>
      <c r="S91" s="466" t="str">
        <f t="shared" si="27"/>
        <v>278147</v>
      </c>
      <c r="T91" s="40">
        <v>26</v>
      </c>
      <c r="U91" s="40">
        <f t="shared" si="28"/>
        <v>5720</v>
      </c>
      <c r="V91" s="108"/>
    </row>
    <row r="92" spans="1:22" x14ac:dyDescent="0.25">
      <c r="A92" s="300" t="s">
        <v>656</v>
      </c>
      <c r="B92" s="70" t="s">
        <v>667</v>
      </c>
      <c r="C92" s="183" t="s">
        <v>982</v>
      </c>
      <c r="D92" s="182" t="s">
        <v>676</v>
      </c>
      <c r="E92" s="67" t="s">
        <v>1</v>
      </c>
      <c r="F92" s="163">
        <v>25</v>
      </c>
      <c r="G92" s="58" t="s">
        <v>652</v>
      </c>
      <c r="H92" s="163">
        <v>10</v>
      </c>
      <c r="I92" s="288">
        <f t="shared" si="26"/>
        <v>250</v>
      </c>
      <c r="J92" s="44">
        <f t="shared" ref="J92:J105" si="31">ROUND(T92*(1-$M$11),2)</f>
        <v>314.5</v>
      </c>
      <c r="K92" s="43">
        <f t="shared" si="22"/>
        <v>377.4</v>
      </c>
      <c r="L92" s="42">
        <f t="shared" si="29"/>
        <v>7862.5</v>
      </c>
      <c r="M92" s="41">
        <f t="shared" si="23"/>
        <v>9435</v>
      </c>
      <c r="N92" s="435"/>
      <c r="O92" s="435"/>
      <c r="P92" s="435"/>
      <c r="Q92" s="435"/>
      <c r="S92" s="466" t="str">
        <f t="shared" si="27"/>
        <v>122183</v>
      </c>
      <c r="T92" s="40">
        <v>314.5</v>
      </c>
      <c r="U92" s="40">
        <f t="shared" si="28"/>
        <v>7862.5</v>
      </c>
      <c r="V92" s="108"/>
    </row>
    <row r="93" spans="1:22" x14ac:dyDescent="0.25">
      <c r="A93" s="300" t="s">
        <v>656</v>
      </c>
      <c r="B93" s="72" t="s">
        <v>667</v>
      </c>
      <c r="C93" s="183" t="s">
        <v>983</v>
      </c>
      <c r="D93" s="182" t="s">
        <v>675</v>
      </c>
      <c r="E93" s="67" t="s">
        <v>1</v>
      </c>
      <c r="F93" s="163">
        <v>25</v>
      </c>
      <c r="G93" s="58" t="s">
        <v>652</v>
      </c>
      <c r="H93" s="163">
        <v>10</v>
      </c>
      <c r="I93" s="288">
        <f t="shared" si="26"/>
        <v>250</v>
      </c>
      <c r="J93" s="44">
        <f t="shared" si="31"/>
        <v>456.5</v>
      </c>
      <c r="K93" s="43">
        <f t="shared" si="22"/>
        <v>547.79999999999995</v>
      </c>
      <c r="L93" s="42">
        <f t="shared" si="29"/>
        <v>11412.5</v>
      </c>
      <c r="M93" s="41">
        <f t="shared" si="23"/>
        <v>13695</v>
      </c>
      <c r="N93" s="435"/>
      <c r="O93" s="435"/>
      <c r="P93" s="435"/>
      <c r="Q93" s="435"/>
      <c r="S93" s="466" t="str">
        <f t="shared" si="27"/>
        <v>254100</v>
      </c>
      <c r="T93" s="40">
        <v>456.5</v>
      </c>
      <c r="U93" s="40">
        <f t="shared" si="28"/>
        <v>11412.5</v>
      </c>
      <c r="V93" s="108"/>
    </row>
    <row r="94" spans="1:22" x14ac:dyDescent="0.25">
      <c r="A94" s="300" t="s">
        <v>656</v>
      </c>
      <c r="B94" s="72" t="s">
        <v>667</v>
      </c>
      <c r="C94" s="183" t="s">
        <v>984</v>
      </c>
      <c r="D94" s="182" t="s">
        <v>674</v>
      </c>
      <c r="E94" s="67" t="s">
        <v>1</v>
      </c>
      <c r="F94" s="163">
        <v>25</v>
      </c>
      <c r="G94" s="161" t="s">
        <v>652</v>
      </c>
      <c r="H94" s="163">
        <v>10</v>
      </c>
      <c r="I94" s="288">
        <f t="shared" si="26"/>
        <v>250</v>
      </c>
      <c r="J94" s="44">
        <f t="shared" si="31"/>
        <v>522</v>
      </c>
      <c r="K94" s="43">
        <f t="shared" si="22"/>
        <v>626.4</v>
      </c>
      <c r="L94" s="42">
        <f t="shared" si="29"/>
        <v>13050</v>
      </c>
      <c r="M94" s="41">
        <f t="shared" si="23"/>
        <v>15660</v>
      </c>
      <c r="N94" s="435"/>
      <c r="O94" s="435"/>
      <c r="P94" s="435"/>
      <c r="Q94" s="435"/>
      <c r="S94" s="466" t="str">
        <f t="shared" si="27"/>
        <v>243973</v>
      </c>
      <c r="T94" s="40">
        <v>522</v>
      </c>
      <c r="U94" s="40">
        <f t="shared" si="28"/>
        <v>13050</v>
      </c>
      <c r="V94" s="108"/>
    </row>
    <row r="95" spans="1:22" x14ac:dyDescent="0.25">
      <c r="A95" s="300" t="s">
        <v>656</v>
      </c>
      <c r="B95" s="72" t="s">
        <v>667</v>
      </c>
      <c r="C95" s="183" t="s">
        <v>673</v>
      </c>
      <c r="D95" s="182" t="s">
        <v>672</v>
      </c>
      <c r="E95" s="67" t="s">
        <v>1</v>
      </c>
      <c r="F95" s="163">
        <v>25</v>
      </c>
      <c r="G95" s="161" t="s">
        <v>652</v>
      </c>
      <c r="H95" s="163">
        <v>10</v>
      </c>
      <c r="I95" s="288">
        <f t="shared" si="26"/>
        <v>250</v>
      </c>
      <c r="J95" s="44">
        <f t="shared" si="31"/>
        <v>600.5</v>
      </c>
      <c r="K95" s="43">
        <f t="shared" si="22"/>
        <v>720.6</v>
      </c>
      <c r="L95" s="42">
        <f t="shared" si="29"/>
        <v>15012.5</v>
      </c>
      <c r="M95" s="41">
        <f t="shared" si="23"/>
        <v>18015</v>
      </c>
      <c r="N95" s="435"/>
      <c r="O95" s="435"/>
      <c r="P95" s="435"/>
      <c r="Q95" s="435"/>
      <c r="S95" s="466" t="str">
        <f t="shared" si="27"/>
        <v>171438</v>
      </c>
      <c r="T95" s="40">
        <v>600.5</v>
      </c>
      <c r="U95" s="40">
        <f t="shared" si="28"/>
        <v>15012.5</v>
      </c>
      <c r="V95" s="108"/>
    </row>
    <row r="96" spans="1:22" x14ac:dyDescent="0.25">
      <c r="A96" s="300" t="s">
        <v>656</v>
      </c>
      <c r="B96" s="72" t="s">
        <v>667</v>
      </c>
      <c r="C96" s="183" t="s">
        <v>671</v>
      </c>
      <c r="D96" s="182" t="s">
        <v>670</v>
      </c>
      <c r="E96" s="67" t="s">
        <v>1</v>
      </c>
      <c r="F96" s="163">
        <v>25</v>
      </c>
      <c r="G96" s="58" t="s">
        <v>652</v>
      </c>
      <c r="H96" s="163">
        <v>10</v>
      </c>
      <c r="I96" s="289">
        <f t="shared" si="26"/>
        <v>250</v>
      </c>
      <c r="J96" s="44">
        <f t="shared" si="31"/>
        <v>705.5</v>
      </c>
      <c r="K96" s="43">
        <f t="shared" ref="K96:K105" si="32">ROUND(J96*1.2,2)</f>
        <v>846.6</v>
      </c>
      <c r="L96" s="42">
        <f t="shared" si="29"/>
        <v>17637.5</v>
      </c>
      <c r="M96" s="41">
        <f t="shared" ref="M96:M105" si="33">ROUND(L96*1.2,2)</f>
        <v>21165</v>
      </c>
      <c r="N96" s="435"/>
      <c r="O96" s="435"/>
      <c r="P96" s="435"/>
      <c r="Q96" s="435"/>
      <c r="S96" s="466" t="str">
        <f t="shared" si="27"/>
        <v>171441</v>
      </c>
      <c r="T96" s="40">
        <v>705.5</v>
      </c>
      <c r="U96" s="40">
        <f t="shared" si="28"/>
        <v>17637.5</v>
      </c>
      <c r="V96" s="108"/>
    </row>
    <row r="97" spans="1:22" x14ac:dyDescent="0.25">
      <c r="A97" s="300" t="s">
        <v>656</v>
      </c>
      <c r="B97" s="72" t="s">
        <v>667</v>
      </c>
      <c r="C97" s="183" t="s">
        <v>669</v>
      </c>
      <c r="D97" s="182" t="s">
        <v>668</v>
      </c>
      <c r="E97" s="67" t="s">
        <v>1</v>
      </c>
      <c r="F97" s="163">
        <v>25</v>
      </c>
      <c r="G97" s="58" t="s">
        <v>652</v>
      </c>
      <c r="H97" s="163">
        <v>10</v>
      </c>
      <c r="I97" s="289">
        <f t="shared" si="26"/>
        <v>250</v>
      </c>
      <c r="J97" s="44">
        <f t="shared" si="31"/>
        <v>771</v>
      </c>
      <c r="K97" s="43">
        <f t="shared" si="32"/>
        <v>925.2</v>
      </c>
      <c r="L97" s="42">
        <f t="shared" si="29"/>
        <v>19275</v>
      </c>
      <c r="M97" s="41">
        <f t="shared" si="33"/>
        <v>23130</v>
      </c>
      <c r="N97" s="435"/>
      <c r="O97" s="435"/>
      <c r="P97" s="435"/>
      <c r="Q97" s="435"/>
      <c r="S97" s="466" t="str">
        <f t="shared" si="27"/>
        <v>40345</v>
      </c>
      <c r="T97" s="40">
        <v>771</v>
      </c>
      <c r="U97" s="40">
        <f t="shared" si="28"/>
        <v>19275</v>
      </c>
      <c r="V97" s="108"/>
    </row>
    <row r="98" spans="1:22" x14ac:dyDescent="0.25">
      <c r="A98" s="300" t="s">
        <v>656</v>
      </c>
      <c r="B98" s="72" t="s">
        <v>667</v>
      </c>
      <c r="C98" s="184" t="s">
        <v>1042</v>
      </c>
      <c r="D98" s="182" t="s">
        <v>1039</v>
      </c>
      <c r="E98" s="67" t="s">
        <v>1</v>
      </c>
      <c r="F98" s="163">
        <v>25</v>
      </c>
      <c r="G98" s="58" t="s">
        <v>652</v>
      </c>
      <c r="H98" s="163">
        <v>10</v>
      </c>
      <c r="I98" s="289">
        <f t="shared" ref="I98" si="34">H98*F98</f>
        <v>250</v>
      </c>
      <c r="J98" s="44">
        <f t="shared" ref="J98" si="35">ROUND(T98*(1-$M$11),2)</f>
        <v>786.5</v>
      </c>
      <c r="K98" s="43">
        <f t="shared" ref="K98" si="36">ROUND(J98*1.2,2)</f>
        <v>943.8</v>
      </c>
      <c r="L98" s="42">
        <f t="shared" si="29"/>
        <v>19662.5</v>
      </c>
      <c r="M98" s="41">
        <f t="shared" ref="M98" si="37">ROUND(L98*1.2,2)</f>
        <v>23595</v>
      </c>
      <c r="N98" s="435"/>
      <c r="O98" s="435"/>
      <c r="P98" s="435"/>
      <c r="Q98" s="435"/>
      <c r="S98" s="466" t="str">
        <f t="shared" si="27"/>
        <v>171450</v>
      </c>
      <c r="T98" s="40">
        <v>786.5</v>
      </c>
      <c r="U98" s="40">
        <f t="shared" si="28"/>
        <v>19662.5</v>
      </c>
      <c r="V98" s="108"/>
    </row>
    <row r="99" spans="1:22" x14ac:dyDescent="0.25">
      <c r="A99" s="300" t="s">
        <v>656</v>
      </c>
      <c r="B99" s="72" t="s">
        <v>667</v>
      </c>
      <c r="C99" s="184" t="s">
        <v>1043</v>
      </c>
      <c r="D99" s="182" t="s">
        <v>1040</v>
      </c>
      <c r="E99" s="67" t="s">
        <v>1</v>
      </c>
      <c r="F99" s="163">
        <v>25</v>
      </c>
      <c r="G99" s="58" t="s">
        <v>652</v>
      </c>
      <c r="H99" s="163">
        <v>10</v>
      </c>
      <c r="I99" s="289">
        <f t="shared" si="26"/>
        <v>250</v>
      </c>
      <c r="J99" s="44">
        <f t="shared" si="31"/>
        <v>968.5</v>
      </c>
      <c r="K99" s="43">
        <f t="shared" si="32"/>
        <v>1162.2</v>
      </c>
      <c r="L99" s="42">
        <f t="shared" si="29"/>
        <v>24212.5</v>
      </c>
      <c r="M99" s="41">
        <f t="shared" si="33"/>
        <v>29055</v>
      </c>
      <c r="N99" s="435"/>
      <c r="O99" s="435"/>
      <c r="P99" s="435"/>
      <c r="Q99" s="435"/>
      <c r="S99" s="466" t="str">
        <f t="shared" ref="S99:S130" si="38">C99</f>
        <v>40347</v>
      </c>
      <c r="T99" s="40">
        <v>968.5</v>
      </c>
      <c r="U99" s="40">
        <f t="shared" si="28"/>
        <v>24212.5</v>
      </c>
      <c r="V99" s="108"/>
    </row>
    <row r="100" spans="1:22" x14ac:dyDescent="0.25">
      <c r="A100" s="300" t="s">
        <v>656</v>
      </c>
      <c r="B100" s="72" t="s">
        <v>667</v>
      </c>
      <c r="C100" s="184" t="s">
        <v>1044</v>
      </c>
      <c r="D100" s="182" t="s">
        <v>1041</v>
      </c>
      <c r="E100" s="67" t="s">
        <v>1</v>
      </c>
      <c r="F100" s="163">
        <v>25</v>
      </c>
      <c r="G100" s="58" t="s">
        <v>652</v>
      </c>
      <c r="H100" s="163">
        <v>10</v>
      </c>
      <c r="I100" s="289">
        <f t="shared" ref="I100" si="39">H100*F100</f>
        <v>250</v>
      </c>
      <c r="J100" s="44">
        <f t="shared" ref="J100" si="40">ROUND(T100*(1-$M$11),2)</f>
        <v>968.5</v>
      </c>
      <c r="K100" s="43">
        <f t="shared" ref="K100" si="41">ROUND(J100*1.2,2)</f>
        <v>1162.2</v>
      </c>
      <c r="L100" s="42">
        <f t="shared" si="29"/>
        <v>24212.5</v>
      </c>
      <c r="M100" s="41">
        <f t="shared" ref="M100" si="42">ROUND(L100*1.2,2)</f>
        <v>29055</v>
      </c>
      <c r="N100" s="435"/>
      <c r="O100" s="435"/>
      <c r="P100" s="435"/>
      <c r="Q100" s="435"/>
      <c r="S100" s="466" t="str">
        <f t="shared" si="38"/>
        <v>96431</v>
      </c>
      <c r="T100" s="40">
        <v>968.5</v>
      </c>
      <c r="U100" s="40">
        <f t="shared" si="28"/>
        <v>24212.5</v>
      </c>
      <c r="V100" s="108"/>
    </row>
    <row r="101" spans="1:22" x14ac:dyDescent="0.25">
      <c r="A101" s="300" t="s">
        <v>656</v>
      </c>
      <c r="B101" s="70" t="s">
        <v>661</v>
      </c>
      <c r="C101" s="183" t="s">
        <v>665</v>
      </c>
      <c r="D101" s="317" t="s">
        <v>664</v>
      </c>
      <c r="E101" s="67" t="s">
        <v>1</v>
      </c>
      <c r="F101" s="163">
        <v>250</v>
      </c>
      <c r="G101" s="58" t="s">
        <v>652</v>
      </c>
      <c r="H101" s="163">
        <v>5</v>
      </c>
      <c r="I101" s="289">
        <f t="shared" ref="I101:I105" si="43">H101*F101</f>
        <v>1250</v>
      </c>
      <c r="J101" s="44">
        <f t="shared" si="31"/>
        <v>63</v>
      </c>
      <c r="K101" s="43">
        <f t="shared" si="32"/>
        <v>75.599999999999994</v>
      </c>
      <c r="L101" s="42">
        <f t="shared" si="29"/>
        <v>15750</v>
      </c>
      <c r="M101" s="41">
        <f t="shared" si="33"/>
        <v>18900</v>
      </c>
      <c r="N101" s="435"/>
      <c r="O101" s="435"/>
      <c r="P101" s="435"/>
      <c r="Q101" s="435"/>
      <c r="S101" s="466" t="str">
        <f t="shared" si="38"/>
        <v>40326</v>
      </c>
      <c r="T101" s="40">
        <v>63</v>
      </c>
      <c r="U101" s="40">
        <f t="shared" si="28"/>
        <v>15750</v>
      </c>
      <c r="V101" s="108"/>
    </row>
    <row r="102" spans="1:22" x14ac:dyDescent="0.25">
      <c r="A102" s="300" t="s">
        <v>656</v>
      </c>
      <c r="B102" s="72" t="s">
        <v>661</v>
      </c>
      <c r="C102" s="183" t="s">
        <v>663</v>
      </c>
      <c r="D102" s="317" t="s">
        <v>662</v>
      </c>
      <c r="E102" s="67" t="s">
        <v>1</v>
      </c>
      <c r="F102" s="292">
        <v>62.5</v>
      </c>
      <c r="G102" s="161" t="s">
        <v>652</v>
      </c>
      <c r="H102" s="163">
        <v>5</v>
      </c>
      <c r="I102" s="295">
        <f t="shared" si="43"/>
        <v>312.5</v>
      </c>
      <c r="J102" s="44">
        <f t="shared" si="31"/>
        <v>175</v>
      </c>
      <c r="K102" s="43">
        <f t="shared" si="32"/>
        <v>210</v>
      </c>
      <c r="L102" s="42">
        <f t="shared" si="29"/>
        <v>10937.5</v>
      </c>
      <c r="M102" s="41">
        <f t="shared" si="33"/>
        <v>13125</v>
      </c>
      <c r="N102" s="435"/>
      <c r="O102" s="435"/>
      <c r="P102" s="435"/>
      <c r="Q102" s="435"/>
      <c r="S102" s="466" t="str">
        <f t="shared" si="38"/>
        <v>190097</v>
      </c>
      <c r="T102" s="40">
        <v>175</v>
      </c>
      <c r="U102" s="40">
        <f t="shared" si="28"/>
        <v>10937.5</v>
      </c>
      <c r="V102" s="108"/>
    </row>
    <row r="103" spans="1:22" x14ac:dyDescent="0.25">
      <c r="A103" s="300" t="s">
        <v>656</v>
      </c>
      <c r="B103" s="72" t="s">
        <v>661</v>
      </c>
      <c r="C103" s="183" t="s">
        <v>660</v>
      </c>
      <c r="D103" s="317" t="s">
        <v>945</v>
      </c>
      <c r="E103" s="67" t="s">
        <v>539</v>
      </c>
      <c r="F103" s="163">
        <v>50</v>
      </c>
      <c r="G103" s="161" t="s">
        <v>652</v>
      </c>
      <c r="H103" s="163">
        <v>5</v>
      </c>
      <c r="I103" s="288">
        <f t="shared" si="43"/>
        <v>250</v>
      </c>
      <c r="J103" s="44">
        <f t="shared" si="31"/>
        <v>170.4</v>
      </c>
      <c r="K103" s="43">
        <f t="shared" si="32"/>
        <v>204.48</v>
      </c>
      <c r="L103" s="42">
        <f t="shared" si="29"/>
        <v>8520</v>
      </c>
      <c r="M103" s="41">
        <f t="shared" si="33"/>
        <v>10224</v>
      </c>
      <c r="N103" s="435"/>
      <c r="O103" s="435"/>
      <c r="P103" s="435"/>
      <c r="Q103" s="435"/>
      <c r="S103" s="466" t="str">
        <f t="shared" si="38"/>
        <v>190094</v>
      </c>
      <c r="T103" s="40">
        <v>170.4</v>
      </c>
      <c r="U103" s="40">
        <f t="shared" si="28"/>
        <v>8520</v>
      </c>
      <c r="V103" s="108"/>
    </row>
    <row r="104" spans="1:22" x14ac:dyDescent="0.25">
      <c r="A104" s="300" t="s">
        <v>656</v>
      </c>
      <c r="B104" s="70" t="s">
        <v>659</v>
      </c>
      <c r="C104" s="183" t="s">
        <v>658</v>
      </c>
      <c r="D104" s="317" t="s">
        <v>657</v>
      </c>
      <c r="E104" s="67" t="s">
        <v>1</v>
      </c>
      <c r="F104" s="163">
        <v>72</v>
      </c>
      <c r="G104" s="58" t="s">
        <v>652</v>
      </c>
      <c r="H104" s="163">
        <v>5</v>
      </c>
      <c r="I104" s="289">
        <f t="shared" si="43"/>
        <v>360</v>
      </c>
      <c r="J104" s="44">
        <f t="shared" si="31"/>
        <v>124</v>
      </c>
      <c r="K104" s="43">
        <f t="shared" si="32"/>
        <v>148.80000000000001</v>
      </c>
      <c r="L104" s="42">
        <f t="shared" si="29"/>
        <v>8928</v>
      </c>
      <c r="M104" s="41">
        <f t="shared" si="33"/>
        <v>10713.6</v>
      </c>
      <c r="N104" s="435"/>
      <c r="O104" s="435"/>
      <c r="P104" s="435"/>
      <c r="Q104" s="435"/>
      <c r="S104" s="466" t="str">
        <f t="shared" si="38"/>
        <v>40324</v>
      </c>
      <c r="T104" s="40">
        <v>124</v>
      </c>
      <c r="U104" s="40">
        <f t="shared" si="28"/>
        <v>8928</v>
      </c>
      <c r="V104" s="108"/>
    </row>
    <row r="105" spans="1:22" ht="15.75" thickBot="1" x14ac:dyDescent="0.3">
      <c r="A105" s="301" t="s">
        <v>656</v>
      </c>
      <c r="B105" s="35" t="s">
        <v>655</v>
      </c>
      <c r="C105" s="181" t="s">
        <v>654</v>
      </c>
      <c r="D105" s="393" t="s">
        <v>653</v>
      </c>
      <c r="E105" s="33" t="s">
        <v>1</v>
      </c>
      <c r="F105" s="293">
        <v>62.5</v>
      </c>
      <c r="G105" s="26" t="s">
        <v>652</v>
      </c>
      <c r="H105" s="179">
        <v>5</v>
      </c>
      <c r="I105" s="296">
        <f t="shared" si="43"/>
        <v>312.5</v>
      </c>
      <c r="J105" s="12">
        <f t="shared" si="31"/>
        <v>962.5</v>
      </c>
      <c r="K105" s="11">
        <f t="shared" si="32"/>
        <v>1155</v>
      </c>
      <c r="L105" s="10">
        <f t="shared" si="29"/>
        <v>60156.25</v>
      </c>
      <c r="M105" s="9">
        <f t="shared" si="33"/>
        <v>72187.5</v>
      </c>
      <c r="N105" s="435"/>
      <c r="O105" s="435"/>
      <c r="P105" s="435"/>
      <c r="Q105" s="435"/>
      <c r="S105" s="467" t="str">
        <f t="shared" si="38"/>
        <v>176478</v>
      </c>
      <c r="T105" s="8">
        <v>962.5</v>
      </c>
      <c r="U105" s="8">
        <f t="shared" si="28"/>
        <v>60156.25</v>
      </c>
      <c r="V105" s="108"/>
    </row>
    <row r="106" spans="1:22" x14ac:dyDescent="0.25">
      <c r="A106" s="107" t="s">
        <v>1025</v>
      </c>
      <c r="B106" s="105" t="s">
        <v>1061</v>
      </c>
      <c r="C106" s="187" t="s">
        <v>790</v>
      </c>
      <c r="D106" s="186" t="s">
        <v>1066</v>
      </c>
      <c r="E106" s="102" t="s">
        <v>529</v>
      </c>
      <c r="F106" s="185">
        <v>450</v>
      </c>
      <c r="G106" s="188" t="s">
        <v>528</v>
      </c>
      <c r="H106" s="185">
        <v>1</v>
      </c>
      <c r="I106" s="290">
        <f t="shared" si="1"/>
        <v>450</v>
      </c>
      <c r="J106" s="79">
        <f t="shared" ref="J106:J148" si="44">ROUND(T106*(1-$M$12),2)</f>
        <v>16.2</v>
      </c>
      <c r="K106" s="78">
        <f t="shared" si="2"/>
        <v>19.440000000000001</v>
      </c>
      <c r="L106" s="77">
        <f t="shared" si="29"/>
        <v>7290</v>
      </c>
      <c r="M106" s="76">
        <f t="shared" si="3"/>
        <v>8748</v>
      </c>
      <c r="N106" s="435"/>
      <c r="O106" s="435"/>
      <c r="P106" s="435"/>
      <c r="Q106" s="435"/>
      <c r="S106" s="465" t="str">
        <f t="shared" si="38"/>
        <v>121102</v>
      </c>
      <c r="T106" s="75">
        <v>16.2</v>
      </c>
      <c r="U106" s="75">
        <f t="shared" si="28"/>
        <v>7290</v>
      </c>
      <c r="V106" s="108"/>
    </row>
    <row r="107" spans="1:22" x14ac:dyDescent="0.25">
      <c r="A107" s="73" t="s">
        <v>1025</v>
      </c>
      <c r="B107" s="72" t="s">
        <v>1061</v>
      </c>
      <c r="C107" s="183" t="s">
        <v>789</v>
      </c>
      <c r="D107" s="182" t="s">
        <v>1067</v>
      </c>
      <c r="E107" s="67" t="s">
        <v>529</v>
      </c>
      <c r="F107" s="163">
        <v>400</v>
      </c>
      <c r="G107" s="58" t="s">
        <v>528</v>
      </c>
      <c r="H107" s="163">
        <v>1</v>
      </c>
      <c r="I107" s="289">
        <f t="shared" si="1"/>
        <v>400</v>
      </c>
      <c r="J107" s="44">
        <f t="shared" si="44"/>
        <v>18.2</v>
      </c>
      <c r="K107" s="43">
        <f t="shared" si="2"/>
        <v>21.84</v>
      </c>
      <c r="L107" s="42">
        <f t="shared" si="29"/>
        <v>7280</v>
      </c>
      <c r="M107" s="41">
        <f t="shared" si="3"/>
        <v>8736</v>
      </c>
      <c r="N107" s="435"/>
      <c r="O107" s="435"/>
      <c r="P107" s="435"/>
      <c r="Q107" s="435"/>
      <c r="S107" s="466" t="str">
        <f t="shared" si="38"/>
        <v>121178</v>
      </c>
      <c r="T107" s="40">
        <v>18.2</v>
      </c>
      <c r="U107" s="40">
        <f t="shared" si="28"/>
        <v>7280</v>
      </c>
      <c r="V107" s="108"/>
    </row>
    <row r="108" spans="1:22" x14ac:dyDescent="0.25">
      <c r="A108" s="73" t="s">
        <v>1025</v>
      </c>
      <c r="B108" s="72" t="s">
        <v>1061</v>
      </c>
      <c r="C108" s="183" t="s">
        <v>788</v>
      </c>
      <c r="D108" s="182" t="s">
        <v>1068</v>
      </c>
      <c r="E108" s="67" t="s">
        <v>529</v>
      </c>
      <c r="F108" s="163">
        <v>380</v>
      </c>
      <c r="G108" s="161" t="s">
        <v>528</v>
      </c>
      <c r="H108" s="163">
        <v>1</v>
      </c>
      <c r="I108" s="288">
        <f t="shared" si="1"/>
        <v>380</v>
      </c>
      <c r="J108" s="44">
        <f t="shared" si="44"/>
        <v>18.8</v>
      </c>
      <c r="K108" s="43">
        <f t="shared" si="2"/>
        <v>22.56</v>
      </c>
      <c r="L108" s="42">
        <f t="shared" si="29"/>
        <v>7144</v>
      </c>
      <c r="M108" s="41">
        <f t="shared" si="3"/>
        <v>8572.7999999999993</v>
      </c>
      <c r="N108" s="435"/>
      <c r="O108" s="435"/>
      <c r="P108" s="435"/>
      <c r="Q108" s="435"/>
      <c r="S108" s="466" t="str">
        <f t="shared" si="38"/>
        <v>121185</v>
      </c>
      <c r="T108" s="40">
        <v>18.8</v>
      </c>
      <c r="U108" s="40">
        <f t="shared" si="28"/>
        <v>7144</v>
      </c>
      <c r="V108" s="108"/>
    </row>
    <row r="109" spans="1:22" x14ac:dyDescent="0.25">
      <c r="A109" s="73" t="s">
        <v>1025</v>
      </c>
      <c r="B109" s="72" t="s">
        <v>1061</v>
      </c>
      <c r="C109" s="183" t="s">
        <v>787</v>
      </c>
      <c r="D109" s="182" t="s">
        <v>1069</v>
      </c>
      <c r="E109" s="67" t="s">
        <v>529</v>
      </c>
      <c r="F109" s="163">
        <v>370</v>
      </c>
      <c r="G109" s="58" t="s">
        <v>528</v>
      </c>
      <c r="H109" s="163">
        <v>1</v>
      </c>
      <c r="I109" s="289">
        <f t="shared" si="1"/>
        <v>370</v>
      </c>
      <c r="J109" s="44">
        <f t="shared" si="44"/>
        <v>19.5</v>
      </c>
      <c r="K109" s="43">
        <f t="shared" si="2"/>
        <v>23.4</v>
      </c>
      <c r="L109" s="42">
        <f t="shared" si="29"/>
        <v>7215</v>
      </c>
      <c r="M109" s="41">
        <f t="shared" si="3"/>
        <v>8658</v>
      </c>
      <c r="N109" s="435"/>
      <c r="O109" s="435"/>
      <c r="P109" s="435"/>
      <c r="Q109" s="435"/>
      <c r="S109" s="466" t="str">
        <f t="shared" si="38"/>
        <v>121186</v>
      </c>
      <c r="T109" s="40">
        <v>19.5</v>
      </c>
      <c r="U109" s="40">
        <f t="shared" si="28"/>
        <v>7215</v>
      </c>
      <c r="V109" s="108"/>
    </row>
    <row r="110" spans="1:22" x14ac:dyDescent="0.25">
      <c r="A110" s="73" t="s">
        <v>1025</v>
      </c>
      <c r="B110" s="72" t="s">
        <v>1061</v>
      </c>
      <c r="C110" s="183" t="s">
        <v>786</v>
      </c>
      <c r="D110" s="182" t="s">
        <v>1070</v>
      </c>
      <c r="E110" s="67" t="s">
        <v>529</v>
      </c>
      <c r="F110" s="163">
        <v>350</v>
      </c>
      <c r="G110" s="58" t="s">
        <v>528</v>
      </c>
      <c r="H110" s="163">
        <v>1</v>
      </c>
      <c r="I110" s="289">
        <f t="shared" si="1"/>
        <v>350</v>
      </c>
      <c r="J110" s="44">
        <f t="shared" si="44"/>
        <v>20.8</v>
      </c>
      <c r="K110" s="43">
        <f t="shared" si="2"/>
        <v>24.96</v>
      </c>
      <c r="L110" s="42">
        <f t="shared" si="29"/>
        <v>7280</v>
      </c>
      <c r="M110" s="41">
        <f t="shared" si="3"/>
        <v>8736</v>
      </c>
      <c r="N110" s="435"/>
      <c r="O110" s="435"/>
      <c r="P110" s="435"/>
      <c r="Q110" s="435"/>
      <c r="S110" s="466" t="str">
        <f t="shared" si="38"/>
        <v>121188</v>
      </c>
      <c r="T110" s="40">
        <v>20.8</v>
      </c>
      <c r="U110" s="40">
        <f t="shared" si="28"/>
        <v>7280</v>
      </c>
      <c r="V110" s="108"/>
    </row>
    <row r="111" spans="1:22" x14ac:dyDescent="0.25">
      <c r="A111" s="73" t="s">
        <v>1025</v>
      </c>
      <c r="B111" s="72" t="s">
        <v>1061</v>
      </c>
      <c r="C111" s="183" t="s">
        <v>785</v>
      </c>
      <c r="D111" s="182" t="s">
        <v>1071</v>
      </c>
      <c r="E111" s="67" t="s">
        <v>529</v>
      </c>
      <c r="F111" s="163">
        <v>300</v>
      </c>
      <c r="G111" s="58" t="s">
        <v>528</v>
      </c>
      <c r="H111" s="163">
        <v>1</v>
      </c>
      <c r="I111" s="289">
        <f t="shared" si="1"/>
        <v>300</v>
      </c>
      <c r="J111" s="44">
        <f t="shared" si="44"/>
        <v>22.8</v>
      </c>
      <c r="K111" s="43">
        <f t="shared" si="2"/>
        <v>27.36</v>
      </c>
      <c r="L111" s="42">
        <f t="shared" si="29"/>
        <v>6840</v>
      </c>
      <c r="M111" s="41">
        <f t="shared" si="3"/>
        <v>8208</v>
      </c>
      <c r="N111" s="435"/>
      <c r="O111" s="435"/>
      <c r="P111" s="435"/>
      <c r="Q111" s="435"/>
      <c r="S111" s="466" t="str">
        <f t="shared" si="38"/>
        <v>121189</v>
      </c>
      <c r="T111" s="40">
        <v>22.8</v>
      </c>
      <c r="U111" s="40">
        <f t="shared" si="28"/>
        <v>6840</v>
      </c>
      <c r="V111" s="108"/>
    </row>
    <row r="112" spans="1:22" x14ac:dyDescent="0.25">
      <c r="A112" s="73" t="s">
        <v>1025</v>
      </c>
      <c r="B112" s="72" t="s">
        <v>1061</v>
      </c>
      <c r="C112" s="183" t="s">
        <v>784</v>
      </c>
      <c r="D112" s="182" t="s">
        <v>1072</v>
      </c>
      <c r="E112" s="67" t="s">
        <v>529</v>
      </c>
      <c r="F112" s="163">
        <v>270</v>
      </c>
      <c r="G112" s="58" t="s">
        <v>528</v>
      </c>
      <c r="H112" s="163">
        <v>1</v>
      </c>
      <c r="I112" s="289">
        <f t="shared" si="1"/>
        <v>270</v>
      </c>
      <c r="J112" s="44">
        <f t="shared" si="44"/>
        <v>23.4</v>
      </c>
      <c r="K112" s="43">
        <f t="shared" si="2"/>
        <v>28.08</v>
      </c>
      <c r="L112" s="42">
        <f t="shared" si="29"/>
        <v>6318</v>
      </c>
      <c r="M112" s="41">
        <f t="shared" si="3"/>
        <v>7581.6</v>
      </c>
      <c r="N112" s="435"/>
      <c r="O112" s="435"/>
      <c r="P112" s="435"/>
      <c r="Q112" s="435"/>
      <c r="S112" s="466" t="str">
        <f t="shared" si="38"/>
        <v>121190</v>
      </c>
      <c r="T112" s="40">
        <v>23.400000000000002</v>
      </c>
      <c r="U112" s="40">
        <f t="shared" si="28"/>
        <v>6318</v>
      </c>
      <c r="V112" s="108"/>
    </row>
    <row r="113" spans="1:22" x14ac:dyDescent="0.25">
      <c r="A113" s="73" t="s">
        <v>1025</v>
      </c>
      <c r="B113" s="72" t="s">
        <v>1061</v>
      </c>
      <c r="C113" s="183" t="s">
        <v>783</v>
      </c>
      <c r="D113" s="182" t="s">
        <v>1073</v>
      </c>
      <c r="E113" s="67" t="s">
        <v>529</v>
      </c>
      <c r="F113" s="163">
        <v>230</v>
      </c>
      <c r="G113" s="161" t="s">
        <v>528</v>
      </c>
      <c r="H113" s="163">
        <v>1</v>
      </c>
      <c r="I113" s="288">
        <f t="shared" si="1"/>
        <v>230</v>
      </c>
      <c r="J113" s="44">
        <f t="shared" si="44"/>
        <v>25.4</v>
      </c>
      <c r="K113" s="43">
        <f t="shared" si="2"/>
        <v>30.48</v>
      </c>
      <c r="L113" s="42">
        <f t="shared" si="29"/>
        <v>5842</v>
      </c>
      <c r="M113" s="41">
        <f t="shared" si="3"/>
        <v>7010.4</v>
      </c>
      <c r="N113" s="435"/>
      <c r="O113" s="435"/>
      <c r="P113" s="435"/>
      <c r="Q113" s="435"/>
      <c r="S113" s="466" t="str">
        <f t="shared" si="38"/>
        <v>121191</v>
      </c>
      <c r="T113" s="40">
        <v>25.400000000000002</v>
      </c>
      <c r="U113" s="40">
        <f t="shared" si="28"/>
        <v>5842</v>
      </c>
      <c r="V113" s="108"/>
    </row>
    <row r="114" spans="1:22" x14ac:dyDescent="0.25">
      <c r="A114" s="73" t="s">
        <v>1025</v>
      </c>
      <c r="B114" s="72" t="s">
        <v>1061</v>
      </c>
      <c r="C114" s="183" t="s">
        <v>782</v>
      </c>
      <c r="D114" s="182" t="s">
        <v>1074</v>
      </c>
      <c r="E114" s="67" t="s">
        <v>529</v>
      </c>
      <c r="F114" s="163">
        <v>210</v>
      </c>
      <c r="G114" s="161" t="s">
        <v>528</v>
      </c>
      <c r="H114" s="163">
        <v>1</v>
      </c>
      <c r="I114" s="288">
        <f t="shared" si="1"/>
        <v>210</v>
      </c>
      <c r="J114" s="44">
        <f t="shared" si="44"/>
        <v>26.6</v>
      </c>
      <c r="K114" s="43">
        <f t="shared" si="2"/>
        <v>31.92</v>
      </c>
      <c r="L114" s="42">
        <f t="shared" si="29"/>
        <v>5586</v>
      </c>
      <c r="M114" s="41">
        <f t="shared" si="3"/>
        <v>6703.2</v>
      </c>
      <c r="N114" s="435"/>
      <c r="O114" s="435"/>
      <c r="P114" s="435"/>
      <c r="Q114" s="435"/>
      <c r="S114" s="466" t="str">
        <f t="shared" si="38"/>
        <v>222353</v>
      </c>
      <c r="T114" s="40">
        <v>26.6</v>
      </c>
      <c r="U114" s="40">
        <f t="shared" si="28"/>
        <v>5586</v>
      </c>
      <c r="V114" s="108"/>
    </row>
    <row r="115" spans="1:22" x14ac:dyDescent="0.25">
      <c r="A115" s="73" t="s">
        <v>1025</v>
      </c>
      <c r="B115" s="72" t="s">
        <v>1061</v>
      </c>
      <c r="C115" s="183" t="s">
        <v>781</v>
      </c>
      <c r="D115" s="182" t="s">
        <v>1075</v>
      </c>
      <c r="E115" s="67" t="s">
        <v>529</v>
      </c>
      <c r="F115" s="163">
        <v>200</v>
      </c>
      <c r="G115" s="161" t="s">
        <v>528</v>
      </c>
      <c r="H115" s="163">
        <v>1</v>
      </c>
      <c r="I115" s="288">
        <f t="shared" si="1"/>
        <v>200</v>
      </c>
      <c r="J115" s="44">
        <f t="shared" si="44"/>
        <v>28.6</v>
      </c>
      <c r="K115" s="43">
        <f t="shared" si="2"/>
        <v>34.32</v>
      </c>
      <c r="L115" s="42">
        <f t="shared" si="29"/>
        <v>5720</v>
      </c>
      <c r="M115" s="41">
        <f t="shared" si="3"/>
        <v>6864</v>
      </c>
      <c r="N115" s="435"/>
      <c r="O115" s="435"/>
      <c r="P115" s="435"/>
      <c r="Q115" s="435"/>
      <c r="S115" s="466" t="str">
        <f t="shared" si="38"/>
        <v>121192</v>
      </c>
      <c r="T115" s="40">
        <v>28.6</v>
      </c>
      <c r="U115" s="40">
        <f t="shared" si="28"/>
        <v>5720</v>
      </c>
      <c r="V115" s="108"/>
    </row>
    <row r="116" spans="1:22" x14ac:dyDescent="0.25">
      <c r="A116" s="73" t="s">
        <v>1025</v>
      </c>
      <c r="B116" s="70" t="s">
        <v>1059</v>
      </c>
      <c r="C116" s="183" t="s">
        <v>780</v>
      </c>
      <c r="D116" s="182" t="s">
        <v>1076</v>
      </c>
      <c r="E116" s="67" t="s">
        <v>529</v>
      </c>
      <c r="F116" s="163">
        <v>450</v>
      </c>
      <c r="G116" s="161" t="s">
        <v>528</v>
      </c>
      <c r="H116" s="163">
        <v>1</v>
      </c>
      <c r="I116" s="288">
        <f t="shared" si="1"/>
        <v>450</v>
      </c>
      <c r="J116" s="44">
        <f t="shared" si="44"/>
        <v>13</v>
      </c>
      <c r="K116" s="43">
        <f t="shared" si="2"/>
        <v>15.6</v>
      </c>
      <c r="L116" s="42">
        <f t="shared" si="29"/>
        <v>5850</v>
      </c>
      <c r="M116" s="41">
        <f t="shared" si="3"/>
        <v>7020</v>
      </c>
      <c r="N116" s="435"/>
      <c r="O116" s="435"/>
      <c r="P116" s="435"/>
      <c r="Q116" s="435"/>
      <c r="S116" s="466" t="str">
        <f t="shared" si="38"/>
        <v>121173</v>
      </c>
      <c r="T116" s="40">
        <v>13</v>
      </c>
      <c r="U116" s="40">
        <f t="shared" si="28"/>
        <v>5850</v>
      </c>
      <c r="V116" s="108"/>
    </row>
    <row r="117" spans="1:22" x14ac:dyDescent="0.25">
      <c r="A117" s="73" t="s">
        <v>1025</v>
      </c>
      <c r="B117" s="72" t="s">
        <v>1059</v>
      </c>
      <c r="C117" s="183" t="s">
        <v>779</v>
      </c>
      <c r="D117" s="182" t="s">
        <v>1077</v>
      </c>
      <c r="E117" s="67" t="s">
        <v>529</v>
      </c>
      <c r="F117" s="163">
        <v>400</v>
      </c>
      <c r="G117" s="58" t="s">
        <v>528</v>
      </c>
      <c r="H117" s="163">
        <v>1</v>
      </c>
      <c r="I117" s="289">
        <f t="shared" si="1"/>
        <v>400</v>
      </c>
      <c r="J117" s="44">
        <f t="shared" si="44"/>
        <v>14.3</v>
      </c>
      <c r="K117" s="43">
        <f t="shared" si="2"/>
        <v>17.16</v>
      </c>
      <c r="L117" s="42">
        <f t="shared" si="29"/>
        <v>5720</v>
      </c>
      <c r="M117" s="41">
        <f t="shared" si="3"/>
        <v>6864</v>
      </c>
      <c r="N117" s="435"/>
      <c r="O117" s="435"/>
      <c r="P117" s="435"/>
      <c r="Q117" s="435"/>
      <c r="S117" s="466" t="str">
        <f t="shared" si="38"/>
        <v>121174</v>
      </c>
      <c r="T117" s="40">
        <v>14.3</v>
      </c>
      <c r="U117" s="40">
        <f t="shared" si="28"/>
        <v>5720</v>
      </c>
      <c r="V117" s="108"/>
    </row>
    <row r="118" spans="1:22" x14ac:dyDescent="0.25">
      <c r="A118" s="73" t="s">
        <v>1025</v>
      </c>
      <c r="B118" s="72" t="s">
        <v>1059</v>
      </c>
      <c r="C118" s="183" t="s">
        <v>778</v>
      </c>
      <c r="D118" s="182" t="s">
        <v>1078</v>
      </c>
      <c r="E118" s="67" t="s">
        <v>529</v>
      </c>
      <c r="F118" s="163">
        <v>380</v>
      </c>
      <c r="G118" s="161" t="s">
        <v>528</v>
      </c>
      <c r="H118" s="163">
        <v>1</v>
      </c>
      <c r="I118" s="288">
        <f t="shared" si="1"/>
        <v>380</v>
      </c>
      <c r="J118" s="44">
        <f t="shared" si="44"/>
        <v>16.2</v>
      </c>
      <c r="K118" s="43">
        <f t="shared" si="2"/>
        <v>19.440000000000001</v>
      </c>
      <c r="L118" s="42">
        <f t="shared" si="29"/>
        <v>6156</v>
      </c>
      <c r="M118" s="41">
        <f t="shared" si="3"/>
        <v>7387.2</v>
      </c>
      <c r="N118" s="435"/>
      <c r="O118" s="435"/>
      <c r="P118" s="435"/>
      <c r="Q118" s="435"/>
      <c r="S118" s="466" t="str">
        <f t="shared" si="38"/>
        <v>121175</v>
      </c>
      <c r="T118" s="40">
        <v>16.2</v>
      </c>
      <c r="U118" s="40">
        <f t="shared" si="28"/>
        <v>6156</v>
      </c>
      <c r="V118" s="108"/>
    </row>
    <row r="119" spans="1:22" x14ac:dyDescent="0.25">
      <c r="A119" s="73" t="s">
        <v>1025</v>
      </c>
      <c r="B119" s="72" t="s">
        <v>1059</v>
      </c>
      <c r="C119" s="183" t="s">
        <v>777</v>
      </c>
      <c r="D119" s="182" t="s">
        <v>1079</v>
      </c>
      <c r="E119" s="67" t="s">
        <v>529</v>
      </c>
      <c r="F119" s="163">
        <v>370</v>
      </c>
      <c r="G119" s="161" t="s">
        <v>528</v>
      </c>
      <c r="H119" s="163">
        <v>1</v>
      </c>
      <c r="I119" s="288">
        <f t="shared" si="1"/>
        <v>370</v>
      </c>
      <c r="J119" s="44">
        <f t="shared" si="44"/>
        <v>16.2</v>
      </c>
      <c r="K119" s="43">
        <f t="shared" si="2"/>
        <v>19.440000000000001</v>
      </c>
      <c r="L119" s="42">
        <f t="shared" si="29"/>
        <v>5994</v>
      </c>
      <c r="M119" s="41">
        <f t="shared" si="3"/>
        <v>7192.8</v>
      </c>
      <c r="N119" s="435"/>
      <c r="O119" s="435"/>
      <c r="P119" s="435"/>
      <c r="Q119" s="435"/>
      <c r="S119" s="466" t="str">
        <f t="shared" si="38"/>
        <v>121177</v>
      </c>
      <c r="T119" s="40">
        <v>16.2</v>
      </c>
      <c r="U119" s="40">
        <f t="shared" si="28"/>
        <v>5994</v>
      </c>
      <c r="V119" s="108"/>
    </row>
    <row r="120" spans="1:22" x14ac:dyDescent="0.25">
      <c r="A120" s="73" t="s">
        <v>1025</v>
      </c>
      <c r="B120" s="72" t="s">
        <v>1059</v>
      </c>
      <c r="C120" s="183" t="s">
        <v>776</v>
      </c>
      <c r="D120" s="182" t="s">
        <v>1080</v>
      </c>
      <c r="E120" s="67" t="s">
        <v>529</v>
      </c>
      <c r="F120" s="163">
        <v>350</v>
      </c>
      <c r="G120" s="161" t="s">
        <v>528</v>
      </c>
      <c r="H120" s="163">
        <v>1</v>
      </c>
      <c r="I120" s="288">
        <f t="shared" si="1"/>
        <v>350</v>
      </c>
      <c r="J120" s="44">
        <f t="shared" si="44"/>
        <v>17.600000000000001</v>
      </c>
      <c r="K120" s="43">
        <f t="shared" si="2"/>
        <v>21.12</v>
      </c>
      <c r="L120" s="42">
        <f t="shared" si="29"/>
        <v>6160</v>
      </c>
      <c r="M120" s="41">
        <f t="shared" si="3"/>
        <v>7392</v>
      </c>
      <c r="N120" s="435"/>
      <c r="O120" s="435"/>
      <c r="P120" s="435"/>
      <c r="Q120" s="435"/>
      <c r="S120" s="466" t="str">
        <f t="shared" si="38"/>
        <v>121179</v>
      </c>
      <c r="T120" s="40">
        <v>17.600000000000001</v>
      </c>
      <c r="U120" s="40">
        <f t="shared" si="28"/>
        <v>6160</v>
      </c>
      <c r="V120" s="108"/>
    </row>
    <row r="121" spans="1:22" x14ac:dyDescent="0.25">
      <c r="A121" s="73" t="s">
        <v>1025</v>
      </c>
      <c r="B121" s="72" t="s">
        <v>1059</v>
      </c>
      <c r="C121" s="183" t="s">
        <v>775</v>
      </c>
      <c r="D121" s="182" t="s">
        <v>1081</v>
      </c>
      <c r="E121" s="67" t="s">
        <v>529</v>
      </c>
      <c r="F121" s="163">
        <v>300</v>
      </c>
      <c r="G121" s="58" t="s">
        <v>528</v>
      </c>
      <c r="H121" s="163">
        <v>1</v>
      </c>
      <c r="I121" s="289">
        <f t="shared" si="1"/>
        <v>300</v>
      </c>
      <c r="J121" s="44">
        <f t="shared" si="44"/>
        <v>18.2</v>
      </c>
      <c r="K121" s="43">
        <f t="shared" si="2"/>
        <v>21.84</v>
      </c>
      <c r="L121" s="42">
        <f t="shared" si="29"/>
        <v>5460</v>
      </c>
      <c r="M121" s="41">
        <f t="shared" si="3"/>
        <v>6552</v>
      </c>
      <c r="N121" s="435"/>
      <c r="O121" s="435"/>
      <c r="P121" s="435"/>
      <c r="Q121" s="435"/>
      <c r="S121" s="466" t="str">
        <f t="shared" si="38"/>
        <v>121180</v>
      </c>
      <c r="T121" s="40">
        <v>18.2</v>
      </c>
      <c r="U121" s="40">
        <f t="shared" si="28"/>
        <v>5460</v>
      </c>
      <c r="V121" s="108"/>
    </row>
    <row r="122" spans="1:22" x14ac:dyDescent="0.25">
      <c r="A122" s="73" t="s">
        <v>1025</v>
      </c>
      <c r="B122" s="72" t="s">
        <v>1059</v>
      </c>
      <c r="C122" s="183" t="s">
        <v>774</v>
      </c>
      <c r="D122" s="182" t="s">
        <v>1082</v>
      </c>
      <c r="E122" s="67" t="s">
        <v>529</v>
      </c>
      <c r="F122" s="163">
        <v>270</v>
      </c>
      <c r="G122" s="161" t="s">
        <v>528</v>
      </c>
      <c r="H122" s="163">
        <v>1</v>
      </c>
      <c r="I122" s="288">
        <f t="shared" si="1"/>
        <v>270</v>
      </c>
      <c r="J122" s="44">
        <f t="shared" si="44"/>
        <v>18.8</v>
      </c>
      <c r="K122" s="43">
        <f t="shared" si="2"/>
        <v>22.56</v>
      </c>
      <c r="L122" s="42">
        <f t="shared" si="29"/>
        <v>5076</v>
      </c>
      <c r="M122" s="41">
        <f t="shared" si="3"/>
        <v>6091.2</v>
      </c>
      <c r="N122" s="435"/>
      <c r="O122" s="435"/>
      <c r="P122" s="435"/>
      <c r="Q122" s="435"/>
      <c r="S122" s="466" t="str">
        <f t="shared" si="38"/>
        <v>121181</v>
      </c>
      <c r="T122" s="40">
        <v>18.8</v>
      </c>
      <c r="U122" s="40">
        <f t="shared" si="28"/>
        <v>5076</v>
      </c>
      <c r="V122" s="108"/>
    </row>
    <row r="123" spans="1:22" x14ac:dyDescent="0.25">
      <c r="A123" s="73" t="s">
        <v>1025</v>
      </c>
      <c r="B123" s="72" t="s">
        <v>1059</v>
      </c>
      <c r="C123" s="183" t="s">
        <v>773</v>
      </c>
      <c r="D123" s="182" t="s">
        <v>1083</v>
      </c>
      <c r="E123" s="67" t="s">
        <v>529</v>
      </c>
      <c r="F123" s="163">
        <v>230</v>
      </c>
      <c r="G123" s="161" t="s">
        <v>528</v>
      </c>
      <c r="H123" s="163">
        <v>1</v>
      </c>
      <c r="I123" s="288">
        <f t="shared" si="1"/>
        <v>230</v>
      </c>
      <c r="J123" s="44">
        <f t="shared" si="44"/>
        <v>20.2</v>
      </c>
      <c r="K123" s="43">
        <f t="shared" si="2"/>
        <v>24.24</v>
      </c>
      <c r="L123" s="42">
        <f t="shared" si="29"/>
        <v>4646</v>
      </c>
      <c r="M123" s="41">
        <f t="shared" si="3"/>
        <v>5575.2</v>
      </c>
      <c r="N123" s="435"/>
      <c r="O123" s="435"/>
      <c r="P123" s="435"/>
      <c r="Q123" s="435"/>
      <c r="S123" s="466" t="str">
        <f t="shared" si="38"/>
        <v>121183</v>
      </c>
      <c r="T123" s="40">
        <v>20.200000000000003</v>
      </c>
      <c r="U123" s="40">
        <f t="shared" si="28"/>
        <v>4646</v>
      </c>
      <c r="V123" s="108"/>
    </row>
    <row r="124" spans="1:22" x14ac:dyDescent="0.25">
      <c r="A124" s="73" t="s">
        <v>1025</v>
      </c>
      <c r="B124" s="72" t="s">
        <v>1059</v>
      </c>
      <c r="C124" s="183" t="s">
        <v>772</v>
      </c>
      <c r="D124" s="182" t="s">
        <v>1084</v>
      </c>
      <c r="E124" s="67" t="s">
        <v>529</v>
      </c>
      <c r="F124" s="163">
        <v>210</v>
      </c>
      <c r="G124" s="161" t="s">
        <v>528</v>
      </c>
      <c r="H124" s="163">
        <v>1</v>
      </c>
      <c r="I124" s="288">
        <f t="shared" si="1"/>
        <v>210</v>
      </c>
      <c r="J124" s="44">
        <f t="shared" si="44"/>
        <v>21.4</v>
      </c>
      <c r="K124" s="43">
        <f t="shared" si="2"/>
        <v>25.68</v>
      </c>
      <c r="L124" s="42">
        <f t="shared" si="29"/>
        <v>4494</v>
      </c>
      <c r="M124" s="41">
        <f t="shared" si="3"/>
        <v>5392.8</v>
      </c>
      <c r="N124" s="435"/>
      <c r="O124" s="435"/>
      <c r="P124" s="435"/>
      <c r="Q124" s="435"/>
      <c r="S124" s="466" t="str">
        <f t="shared" si="38"/>
        <v>227229</v>
      </c>
      <c r="T124" s="40">
        <v>21.400000000000002</v>
      </c>
      <c r="U124" s="40">
        <f t="shared" si="28"/>
        <v>4494</v>
      </c>
      <c r="V124" s="108"/>
    </row>
    <row r="125" spans="1:22" x14ac:dyDescent="0.25">
      <c r="A125" s="73" t="s">
        <v>1025</v>
      </c>
      <c r="B125" s="72" t="s">
        <v>1059</v>
      </c>
      <c r="C125" s="183" t="s">
        <v>771</v>
      </c>
      <c r="D125" s="182" t="s">
        <v>1085</v>
      </c>
      <c r="E125" s="67" t="s">
        <v>529</v>
      </c>
      <c r="F125" s="163">
        <v>200</v>
      </c>
      <c r="G125" s="58" t="s">
        <v>528</v>
      </c>
      <c r="H125" s="163">
        <v>1</v>
      </c>
      <c r="I125" s="289">
        <f t="shared" si="1"/>
        <v>200</v>
      </c>
      <c r="J125" s="44">
        <f t="shared" si="44"/>
        <v>23.4</v>
      </c>
      <c r="K125" s="43">
        <f t="shared" si="2"/>
        <v>28.08</v>
      </c>
      <c r="L125" s="42">
        <f t="shared" si="29"/>
        <v>4680</v>
      </c>
      <c r="M125" s="41">
        <f t="shared" si="3"/>
        <v>5616</v>
      </c>
      <c r="N125" s="435"/>
      <c r="O125" s="435"/>
      <c r="P125" s="435"/>
      <c r="Q125" s="435"/>
      <c r="S125" s="466" t="str">
        <f t="shared" si="38"/>
        <v>191851</v>
      </c>
      <c r="T125" s="40">
        <v>23.400000000000002</v>
      </c>
      <c r="U125" s="40">
        <f t="shared" si="28"/>
        <v>4680</v>
      </c>
      <c r="V125" s="108"/>
    </row>
    <row r="126" spans="1:22" x14ac:dyDescent="0.25">
      <c r="A126" s="73" t="s">
        <v>1025</v>
      </c>
      <c r="B126" s="70" t="s">
        <v>1060</v>
      </c>
      <c r="C126" s="183" t="s">
        <v>770</v>
      </c>
      <c r="D126" s="182" t="s">
        <v>1086</v>
      </c>
      <c r="E126" s="67" t="s">
        <v>529</v>
      </c>
      <c r="F126" s="163">
        <v>1000</v>
      </c>
      <c r="G126" s="58" t="s">
        <v>528</v>
      </c>
      <c r="H126" s="163">
        <v>1</v>
      </c>
      <c r="I126" s="289">
        <f t="shared" si="1"/>
        <v>1000</v>
      </c>
      <c r="J126" s="44">
        <f t="shared" si="44"/>
        <v>7.1</v>
      </c>
      <c r="K126" s="43">
        <f t="shared" si="2"/>
        <v>8.52</v>
      </c>
      <c r="L126" s="42">
        <f t="shared" si="29"/>
        <v>7100</v>
      </c>
      <c r="M126" s="41">
        <f t="shared" si="3"/>
        <v>8520</v>
      </c>
      <c r="N126" s="435"/>
      <c r="O126" s="435"/>
      <c r="P126" s="435"/>
      <c r="Q126" s="435"/>
      <c r="S126" s="466" t="str">
        <f t="shared" si="38"/>
        <v>165164</v>
      </c>
      <c r="T126" s="40">
        <v>7.1</v>
      </c>
      <c r="U126" s="40">
        <f t="shared" si="28"/>
        <v>7100</v>
      </c>
      <c r="V126" s="108"/>
    </row>
    <row r="127" spans="1:22" x14ac:dyDescent="0.25">
      <c r="A127" s="73" t="s">
        <v>1025</v>
      </c>
      <c r="B127" s="72" t="s">
        <v>1060</v>
      </c>
      <c r="C127" s="183" t="s">
        <v>769</v>
      </c>
      <c r="D127" s="182" t="s">
        <v>1087</v>
      </c>
      <c r="E127" s="67" t="s">
        <v>529</v>
      </c>
      <c r="F127" s="163">
        <v>800</v>
      </c>
      <c r="G127" s="161" t="s">
        <v>528</v>
      </c>
      <c r="H127" s="163">
        <v>1</v>
      </c>
      <c r="I127" s="288">
        <f t="shared" ref="I127:I148" si="45">H127*F127</f>
        <v>800</v>
      </c>
      <c r="J127" s="44">
        <f t="shared" si="44"/>
        <v>8.4</v>
      </c>
      <c r="K127" s="43">
        <f t="shared" si="2"/>
        <v>10.08</v>
      </c>
      <c r="L127" s="42">
        <f t="shared" si="29"/>
        <v>6720</v>
      </c>
      <c r="M127" s="41">
        <f t="shared" si="3"/>
        <v>8064</v>
      </c>
      <c r="N127" s="435"/>
      <c r="O127" s="435"/>
      <c r="P127" s="435"/>
      <c r="Q127" s="435"/>
      <c r="S127" s="466" t="str">
        <f t="shared" si="38"/>
        <v>165165</v>
      </c>
      <c r="T127" s="40">
        <v>8.4</v>
      </c>
      <c r="U127" s="40">
        <f t="shared" si="28"/>
        <v>6720</v>
      </c>
      <c r="V127" s="108"/>
    </row>
    <row r="128" spans="1:22" x14ac:dyDescent="0.25">
      <c r="A128" s="73" t="s">
        <v>1025</v>
      </c>
      <c r="B128" s="72" t="s">
        <v>1060</v>
      </c>
      <c r="C128" s="183" t="s">
        <v>768</v>
      </c>
      <c r="D128" s="182" t="s">
        <v>1088</v>
      </c>
      <c r="E128" s="67" t="s">
        <v>529</v>
      </c>
      <c r="F128" s="163">
        <v>650</v>
      </c>
      <c r="G128" s="161" t="s">
        <v>528</v>
      </c>
      <c r="H128" s="163">
        <v>1</v>
      </c>
      <c r="I128" s="288">
        <f t="shared" si="45"/>
        <v>650</v>
      </c>
      <c r="J128" s="44">
        <f t="shared" si="44"/>
        <v>9</v>
      </c>
      <c r="K128" s="43">
        <f t="shared" si="2"/>
        <v>10.8</v>
      </c>
      <c r="L128" s="42">
        <f t="shared" si="29"/>
        <v>5850</v>
      </c>
      <c r="M128" s="41">
        <f t="shared" si="3"/>
        <v>7020</v>
      </c>
      <c r="N128" s="435"/>
      <c r="O128" s="435"/>
      <c r="P128" s="435"/>
      <c r="Q128" s="435"/>
      <c r="S128" s="466" t="str">
        <f t="shared" si="38"/>
        <v>165192</v>
      </c>
      <c r="T128" s="40">
        <v>9</v>
      </c>
      <c r="U128" s="40">
        <f t="shared" si="28"/>
        <v>5850</v>
      </c>
      <c r="V128" s="108"/>
    </row>
    <row r="129" spans="1:22" x14ac:dyDescent="0.25">
      <c r="A129" s="73" t="s">
        <v>1025</v>
      </c>
      <c r="B129" s="72" t="s">
        <v>1060</v>
      </c>
      <c r="C129" s="183" t="s">
        <v>767</v>
      </c>
      <c r="D129" s="182" t="s">
        <v>1089</v>
      </c>
      <c r="E129" s="67" t="s">
        <v>529</v>
      </c>
      <c r="F129" s="163">
        <v>550</v>
      </c>
      <c r="G129" s="58" t="s">
        <v>528</v>
      </c>
      <c r="H129" s="163">
        <v>1</v>
      </c>
      <c r="I129" s="289">
        <f t="shared" si="45"/>
        <v>550</v>
      </c>
      <c r="J129" s="44">
        <f t="shared" si="44"/>
        <v>9.8000000000000007</v>
      </c>
      <c r="K129" s="43">
        <f t="shared" si="2"/>
        <v>11.76</v>
      </c>
      <c r="L129" s="42">
        <f t="shared" si="29"/>
        <v>5390</v>
      </c>
      <c r="M129" s="41">
        <f t="shared" si="3"/>
        <v>6468</v>
      </c>
      <c r="N129" s="435"/>
      <c r="O129" s="435"/>
      <c r="P129" s="435"/>
      <c r="Q129" s="435"/>
      <c r="S129" s="466" t="str">
        <f t="shared" si="38"/>
        <v>165193</v>
      </c>
      <c r="T129" s="40">
        <v>9.8000000000000007</v>
      </c>
      <c r="U129" s="40">
        <f t="shared" si="28"/>
        <v>5390</v>
      </c>
      <c r="V129" s="108"/>
    </row>
    <row r="130" spans="1:22" x14ac:dyDescent="0.25">
      <c r="A130" s="73" t="s">
        <v>1025</v>
      </c>
      <c r="B130" s="72" t="s">
        <v>1060</v>
      </c>
      <c r="C130" s="183" t="s">
        <v>766</v>
      </c>
      <c r="D130" s="182" t="s">
        <v>1090</v>
      </c>
      <c r="E130" s="67" t="s">
        <v>529</v>
      </c>
      <c r="F130" s="163">
        <v>450</v>
      </c>
      <c r="G130" s="58" t="s">
        <v>528</v>
      </c>
      <c r="H130" s="163">
        <v>1</v>
      </c>
      <c r="I130" s="289">
        <f t="shared" si="45"/>
        <v>450</v>
      </c>
      <c r="J130" s="44">
        <f t="shared" si="44"/>
        <v>11.7</v>
      </c>
      <c r="K130" s="43">
        <f t="shared" si="2"/>
        <v>14.04</v>
      </c>
      <c r="L130" s="42">
        <f t="shared" si="29"/>
        <v>5265</v>
      </c>
      <c r="M130" s="41">
        <f t="shared" si="3"/>
        <v>6318</v>
      </c>
      <c r="N130" s="435"/>
      <c r="O130" s="435"/>
      <c r="P130" s="435"/>
      <c r="Q130" s="435"/>
      <c r="S130" s="466" t="str">
        <f t="shared" si="38"/>
        <v>165194</v>
      </c>
      <c r="T130" s="40">
        <v>11.7</v>
      </c>
      <c r="U130" s="40">
        <f t="shared" si="28"/>
        <v>5265</v>
      </c>
      <c r="V130" s="108"/>
    </row>
    <row r="131" spans="1:22" x14ac:dyDescent="0.25">
      <c r="A131" s="73" t="s">
        <v>1025</v>
      </c>
      <c r="B131" s="72" t="s">
        <v>1060</v>
      </c>
      <c r="C131" s="183" t="s">
        <v>765</v>
      </c>
      <c r="D131" s="182" t="s">
        <v>1091</v>
      </c>
      <c r="E131" s="67" t="s">
        <v>529</v>
      </c>
      <c r="F131" s="163">
        <v>320</v>
      </c>
      <c r="G131" s="161" t="s">
        <v>528</v>
      </c>
      <c r="H131" s="163">
        <v>1</v>
      </c>
      <c r="I131" s="288">
        <f t="shared" si="45"/>
        <v>320</v>
      </c>
      <c r="J131" s="44">
        <f t="shared" si="44"/>
        <v>13</v>
      </c>
      <c r="K131" s="43">
        <f t="shared" si="2"/>
        <v>15.6</v>
      </c>
      <c r="L131" s="42">
        <f t="shared" si="29"/>
        <v>4160</v>
      </c>
      <c r="M131" s="41">
        <f t="shared" si="3"/>
        <v>4992</v>
      </c>
      <c r="N131" s="435"/>
      <c r="O131" s="435"/>
      <c r="P131" s="435"/>
      <c r="Q131" s="435"/>
      <c r="S131" s="466" t="str">
        <f t="shared" ref="S131:S162" si="46">C131</f>
        <v>165195</v>
      </c>
      <c r="T131" s="40">
        <v>13</v>
      </c>
      <c r="U131" s="40">
        <f t="shared" si="28"/>
        <v>4160</v>
      </c>
      <c r="V131" s="108"/>
    </row>
    <row r="132" spans="1:22" x14ac:dyDescent="0.25">
      <c r="A132" s="73" t="s">
        <v>1025</v>
      </c>
      <c r="B132" s="72" t="s">
        <v>1060</v>
      </c>
      <c r="C132" s="183" t="s">
        <v>764</v>
      </c>
      <c r="D132" s="182" t="s">
        <v>1092</v>
      </c>
      <c r="E132" s="67" t="s">
        <v>529</v>
      </c>
      <c r="F132" s="163">
        <v>280</v>
      </c>
      <c r="G132" s="161" t="s">
        <v>528</v>
      </c>
      <c r="H132" s="163">
        <v>1</v>
      </c>
      <c r="I132" s="288">
        <f t="shared" si="45"/>
        <v>280</v>
      </c>
      <c r="J132" s="44">
        <f t="shared" si="44"/>
        <v>15.6</v>
      </c>
      <c r="K132" s="43">
        <f t="shared" si="2"/>
        <v>18.72</v>
      </c>
      <c r="L132" s="42">
        <f t="shared" si="29"/>
        <v>4368</v>
      </c>
      <c r="M132" s="41">
        <f t="shared" si="3"/>
        <v>5241.6000000000004</v>
      </c>
      <c r="N132" s="435"/>
      <c r="O132" s="435"/>
      <c r="P132" s="435"/>
      <c r="Q132" s="435"/>
      <c r="S132" s="466" t="str">
        <f t="shared" si="46"/>
        <v>165196</v>
      </c>
      <c r="T132" s="40">
        <v>15.600000000000001</v>
      </c>
      <c r="U132" s="40">
        <f t="shared" si="28"/>
        <v>4368</v>
      </c>
      <c r="V132" s="108"/>
    </row>
    <row r="133" spans="1:22" x14ac:dyDescent="0.25">
      <c r="A133" s="73" t="s">
        <v>1025</v>
      </c>
      <c r="B133" s="72" t="s">
        <v>1060</v>
      </c>
      <c r="C133" s="183" t="s">
        <v>763</v>
      </c>
      <c r="D133" s="182" t="s">
        <v>1093</v>
      </c>
      <c r="E133" s="67" t="s">
        <v>529</v>
      </c>
      <c r="F133" s="163">
        <v>240</v>
      </c>
      <c r="G133" s="58" t="s">
        <v>528</v>
      </c>
      <c r="H133" s="163">
        <v>1</v>
      </c>
      <c r="I133" s="289">
        <f t="shared" si="45"/>
        <v>240</v>
      </c>
      <c r="J133" s="44">
        <f t="shared" si="44"/>
        <v>18.2</v>
      </c>
      <c r="K133" s="43">
        <f t="shared" si="2"/>
        <v>21.84</v>
      </c>
      <c r="L133" s="42">
        <f t="shared" si="29"/>
        <v>4368</v>
      </c>
      <c r="M133" s="41">
        <f t="shared" si="3"/>
        <v>5241.6000000000004</v>
      </c>
      <c r="N133" s="435"/>
      <c r="O133" s="435"/>
      <c r="P133" s="435"/>
      <c r="Q133" s="435"/>
      <c r="S133" s="466" t="str">
        <f t="shared" si="46"/>
        <v>165197</v>
      </c>
      <c r="T133" s="40">
        <v>18.2</v>
      </c>
      <c r="U133" s="40">
        <f t="shared" si="28"/>
        <v>4368</v>
      </c>
      <c r="V133" s="108"/>
    </row>
    <row r="134" spans="1:22" x14ac:dyDescent="0.25">
      <c r="A134" s="73" t="s">
        <v>1025</v>
      </c>
      <c r="B134" s="70" t="s">
        <v>1058</v>
      </c>
      <c r="C134" s="183" t="s">
        <v>762</v>
      </c>
      <c r="D134" s="182" t="s">
        <v>1094</v>
      </c>
      <c r="E134" s="67" t="s">
        <v>529</v>
      </c>
      <c r="F134" s="163">
        <v>550</v>
      </c>
      <c r="G134" s="161" t="s">
        <v>528</v>
      </c>
      <c r="H134" s="163">
        <v>1</v>
      </c>
      <c r="I134" s="288">
        <f t="shared" si="45"/>
        <v>550</v>
      </c>
      <c r="J134" s="44">
        <f t="shared" si="44"/>
        <v>9.8000000000000007</v>
      </c>
      <c r="K134" s="43">
        <f t="shared" si="2"/>
        <v>11.76</v>
      </c>
      <c r="L134" s="42">
        <f t="shared" si="29"/>
        <v>5390</v>
      </c>
      <c r="M134" s="41">
        <f t="shared" si="3"/>
        <v>6468</v>
      </c>
      <c r="N134" s="435"/>
      <c r="O134" s="435"/>
      <c r="P134" s="435"/>
      <c r="Q134" s="435"/>
      <c r="S134" s="466" t="str">
        <f t="shared" si="46"/>
        <v>244675</v>
      </c>
      <c r="T134" s="40">
        <v>9.8000000000000007</v>
      </c>
      <c r="U134" s="40">
        <f t="shared" si="28"/>
        <v>5390</v>
      </c>
      <c r="V134" s="108"/>
    </row>
    <row r="135" spans="1:22" x14ac:dyDescent="0.25">
      <c r="A135" s="73" t="s">
        <v>1025</v>
      </c>
      <c r="B135" s="72" t="s">
        <v>1058</v>
      </c>
      <c r="C135" s="183" t="s">
        <v>761</v>
      </c>
      <c r="D135" s="182" t="s">
        <v>1095</v>
      </c>
      <c r="E135" s="67" t="s">
        <v>529</v>
      </c>
      <c r="F135" s="163">
        <v>500</v>
      </c>
      <c r="G135" s="58" t="s">
        <v>528</v>
      </c>
      <c r="H135" s="163">
        <v>1</v>
      </c>
      <c r="I135" s="289">
        <f t="shared" si="45"/>
        <v>500</v>
      </c>
      <c r="J135" s="44">
        <f t="shared" si="44"/>
        <v>11</v>
      </c>
      <c r="K135" s="43">
        <f t="shared" si="2"/>
        <v>13.2</v>
      </c>
      <c r="L135" s="42">
        <f t="shared" si="29"/>
        <v>5500</v>
      </c>
      <c r="M135" s="41">
        <f t="shared" si="3"/>
        <v>6600</v>
      </c>
      <c r="N135" s="435"/>
      <c r="O135" s="435"/>
      <c r="P135" s="435"/>
      <c r="Q135" s="435"/>
      <c r="S135" s="466" t="str">
        <f t="shared" si="46"/>
        <v>244681</v>
      </c>
      <c r="T135" s="40">
        <v>11</v>
      </c>
      <c r="U135" s="40">
        <f t="shared" si="28"/>
        <v>5500</v>
      </c>
      <c r="V135" s="108"/>
    </row>
    <row r="136" spans="1:22" x14ac:dyDescent="0.25">
      <c r="A136" s="73" t="s">
        <v>1025</v>
      </c>
      <c r="B136" s="72" t="s">
        <v>1058</v>
      </c>
      <c r="C136" s="183" t="s">
        <v>760</v>
      </c>
      <c r="D136" s="182" t="s">
        <v>1096</v>
      </c>
      <c r="E136" s="67" t="s">
        <v>529</v>
      </c>
      <c r="F136" s="163">
        <v>450</v>
      </c>
      <c r="G136" s="58" t="s">
        <v>528</v>
      </c>
      <c r="H136" s="163">
        <v>1</v>
      </c>
      <c r="I136" s="289">
        <f t="shared" si="45"/>
        <v>450</v>
      </c>
      <c r="J136" s="44">
        <f t="shared" si="44"/>
        <v>12.4</v>
      </c>
      <c r="K136" s="43">
        <f t="shared" si="2"/>
        <v>14.88</v>
      </c>
      <c r="L136" s="42">
        <f t="shared" si="29"/>
        <v>5580</v>
      </c>
      <c r="M136" s="41">
        <f t="shared" si="3"/>
        <v>6696</v>
      </c>
      <c r="N136" s="435"/>
      <c r="O136" s="435"/>
      <c r="P136" s="435"/>
      <c r="Q136" s="435"/>
      <c r="S136" s="466" t="str">
        <f t="shared" si="46"/>
        <v>244687</v>
      </c>
      <c r="T136" s="40">
        <v>12.4</v>
      </c>
      <c r="U136" s="40">
        <f t="shared" si="28"/>
        <v>5580</v>
      </c>
      <c r="V136" s="108"/>
    </row>
    <row r="137" spans="1:22" x14ac:dyDescent="0.25">
      <c r="A137" s="73" t="s">
        <v>1025</v>
      </c>
      <c r="B137" s="72" t="s">
        <v>1058</v>
      </c>
      <c r="C137" s="183" t="s">
        <v>759</v>
      </c>
      <c r="D137" s="182" t="s">
        <v>1097</v>
      </c>
      <c r="E137" s="67" t="s">
        <v>529</v>
      </c>
      <c r="F137" s="163">
        <v>400</v>
      </c>
      <c r="G137" s="161" t="s">
        <v>528</v>
      </c>
      <c r="H137" s="163">
        <v>1</v>
      </c>
      <c r="I137" s="288">
        <f t="shared" si="45"/>
        <v>400</v>
      </c>
      <c r="J137" s="44">
        <f t="shared" si="44"/>
        <v>13.6</v>
      </c>
      <c r="K137" s="43">
        <f t="shared" si="2"/>
        <v>16.32</v>
      </c>
      <c r="L137" s="42">
        <f t="shared" si="29"/>
        <v>5440</v>
      </c>
      <c r="M137" s="41">
        <f t="shared" si="3"/>
        <v>6528</v>
      </c>
      <c r="N137" s="435"/>
      <c r="O137" s="435"/>
      <c r="P137" s="435"/>
      <c r="Q137" s="435"/>
      <c r="S137" s="466" t="str">
        <f t="shared" si="46"/>
        <v>244704</v>
      </c>
      <c r="T137" s="40">
        <v>13.600000000000001</v>
      </c>
      <c r="U137" s="40">
        <f t="shared" si="28"/>
        <v>5440</v>
      </c>
      <c r="V137" s="108"/>
    </row>
    <row r="138" spans="1:22" x14ac:dyDescent="0.25">
      <c r="A138" s="73" t="s">
        <v>1025</v>
      </c>
      <c r="B138" s="72" t="s">
        <v>1058</v>
      </c>
      <c r="C138" s="183" t="s">
        <v>758</v>
      </c>
      <c r="D138" s="182" t="s">
        <v>1098</v>
      </c>
      <c r="E138" s="67" t="s">
        <v>529</v>
      </c>
      <c r="F138" s="163">
        <v>350</v>
      </c>
      <c r="G138" s="161" t="s">
        <v>528</v>
      </c>
      <c r="H138" s="163">
        <v>1</v>
      </c>
      <c r="I138" s="288">
        <f t="shared" si="45"/>
        <v>350</v>
      </c>
      <c r="J138" s="44">
        <f t="shared" si="44"/>
        <v>16.2</v>
      </c>
      <c r="K138" s="43">
        <f t="shared" si="2"/>
        <v>19.440000000000001</v>
      </c>
      <c r="L138" s="42">
        <f t="shared" si="29"/>
        <v>5670</v>
      </c>
      <c r="M138" s="41">
        <f t="shared" si="3"/>
        <v>6804</v>
      </c>
      <c r="N138" s="435"/>
      <c r="O138" s="435"/>
      <c r="P138" s="435"/>
      <c r="Q138" s="435"/>
      <c r="S138" s="466" t="str">
        <f t="shared" si="46"/>
        <v>244707</v>
      </c>
      <c r="T138" s="40">
        <v>16.2</v>
      </c>
      <c r="U138" s="40">
        <f t="shared" si="28"/>
        <v>5670</v>
      </c>
      <c r="V138" s="108"/>
    </row>
    <row r="139" spans="1:22" x14ac:dyDescent="0.25">
      <c r="A139" s="73" t="s">
        <v>1025</v>
      </c>
      <c r="B139" s="72" t="s">
        <v>1058</v>
      </c>
      <c r="C139" s="183" t="s">
        <v>757</v>
      </c>
      <c r="D139" s="182" t="s">
        <v>1099</v>
      </c>
      <c r="E139" s="67" t="s">
        <v>529</v>
      </c>
      <c r="F139" s="163">
        <v>300</v>
      </c>
      <c r="G139" s="161" t="s">
        <v>528</v>
      </c>
      <c r="H139" s="163">
        <v>1</v>
      </c>
      <c r="I139" s="288">
        <f t="shared" si="45"/>
        <v>300</v>
      </c>
      <c r="J139" s="44">
        <f t="shared" si="44"/>
        <v>17</v>
      </c>
      <c r="K139" s="43">
        <f t="shared" si="2"/>
        <v>20.399999999999999</v>
      </c>
      <c r="L139" s="42">
        <f t="shared" si="29"/>
        <v>5100</v>
      </c>
      <c r="M139" s="41">
        <f t="shared" si="3"/>
        <v>6120</v>
      </c>
      <c r="N139" s="435"/>
      <c r="O139" s="435"/>
      <c r="P139" s="435"/>
      <c r="Q139" s="435"/>
      <c r="S139" s="466" t="str">
        <f t="shared" si="46"/>
        <v>260154</v>
      </c>
      <c r="T139" s="40">
        <v>17</v>
      </c>
      <c r="U139" s="40">
        <f t="shared" si="28"/>
        <v>5100</v>
      </c>
      <c r="V139" s="108"/>
    </row>
    <row r="140" spans="1:22" x14ac:dyDescent="0.25">
      <c r="A140" s="73" t="s">
        <v>1025</v>
      </c>
      <c r="B140" s="72" t="s">
        <v>1058</v>
      </c>
      <c r="C140" s="183" t="s">
        <v>756</v>
      </c>
      <c r="D140" s="182" t="s">
        <v>1100</v>
      </c>
      <c r="E140" s="67" t="s">
        <v>529</v>
      </c>
      <c r="F140" s="163">
        <v>250</v>
      </c>
      <c r="G140" s="58" t="s">
        <v>528</v>
      </c>
      <c r="H140" s="163">
        <v>1</v>
      </c>
      <c r="I140" s="289">
        <f t="shared" si="45"/>
        <v>250</v>
      </c>
      <c r="J140" s="44">
        <f t="shared" si="44"/>
        <v>18.2</v>
      </c>
      <c r="K140" s="43">
        <f t="shared" si="2"/>
        <v>21.84</v>
      </c>
      <c r="L140" s="42">
        <f t="shared" si="29"/>
        <v>4550</v>
      </c>
      <c r="M140" s="41">
        <f t="shared" si="3"/>
        <v>5460</v>
      </c>
      <c r="N140" s="435"/>
      <c r="O140" s="435"/>
      <c r="P140" s="435"/>
      <c r="Q140" s="435"/>
      <c r="S140" s="466" t="str">
        <f t="shared" si="46"/>
        <v>244714</v>
      </c>
      <c r="T140" s="40">
        <v>18.2</v>
      </c>
      <c r="U140" s="40">
        <f t="shared" si="28"/>
        <v>4550</v>
      </c>
      <c r="V140" s="108"/>
    </row>
    <row r="141" spans="1:22" x14ac:dyDescent="0.25">
      <c r="A141" s="73" t="s">
        <v>1025</v>
      </c>
      <c r="B141" s="72" t="s">
        <v>1058</v>
      </c>
      <c r="C141" s="183" t="s">
        <v>755</v>
      </c>
      <c r="D141" s="182" t="s">
        <v>1101</v>
      </c>
      <c r="E141" s="67" t="s">
        <v>529</v>
      </c>
      <c r="F141" s="163">
        <v>220</v>
      </c>
      <c r="G141" s="58" t="s">
        <v>528</v>
      </c>
      <c r="H141" s="163">
        <v>1</v>
      </c>
      <c r="I141" s="289">
        <f t="shared" si="45"/>
        <v>220</v>
      </c>
      <c r="J141" s="44">
        <f t="shared" si="44"/>
        <v>19.5</v>
      </c>
      <c r="K141" s="43">
        <f t="shared" si="2"/>
        <v>23.4</v>
      </c>
      <c r="L141" s="42">
        <f t="shared" si="29"/>
        <v>4290</v>
      </c>
      <c r="M141" s="41">
        <f t="shared" si="3"/>
        <v>5148</v>
      </c>
      <c r="N141" s="435"/>
      <c r="O141" s="435"/>
      <c r="P141" s="435"/>
      <c r="Q141" s="435"/>
      <c r="S141" s="466" t="str">
        <f t="shared" si="46"/>
        <v>244715</v>
      </c>
      <c r="T141" s="40">
        <v>19.5</v>
      </c>
      <c r="U141" s="40">
        <f t="shared" si="28"/>
        <v>4290</v>
      </c>
      <c r="V141" s="108"/>
    </row>
    <row r="142" spans="1:22" x14ac:dyDescent="0.25">
      <c r="A142" s="73" t="s">
        <v>1025</v>
      </c>
      <c r="B142" s="70" t="s">
        <v>746</v>
      </c>
      <c r="C142" s="183" t="s">
        <v>754</v>
      </c>
      <c r="D142" s="182" t="s">
        <v>893</v>
      </c>
      <c r="E142" s="67" t="s">
        <v>529</v>
      </c>
      <c r="F142" s="163">
        <v>250</v>
      </c>
      <c r="G142" s="58" t="s">
        <v>528</v>
      </c>
      <c r="H142" s="163">
        <v>5</v>
      </c>
      <c r="I142" s="289">
        <f t="shared" si="45"/>
        <v>1250</v>
      </c>
      <c r="J142" s="44">
        <f t="shared" si="44"/>
        <v>42.2</v>
      </c>
      <c r="K142" s="43">
        <f t="shared" si="2"/>
        <v>50.64</v>
      </c>
      <c r="L142" s="42">
        <f t="shared" si="29"/>
        <v>10550</v>
      </c>
      <c r="M142" s="41">
        <f t="shared" si="3"/>
        <v>12660</v>
      </c>
      <c r="N142" s="435"/>
      <c r="O142" s="435"/>
      <c r="P142" s="435"/>
      <c r="Q142" s="435"/>
      <c r="S142" s="466" t="str">
        <f t="shared" si="46"/>
        <v>266787</v>
      </c>
      <c r="T142" s="40">
        <v>42.2</v>
      </c>
      <c r="U142" s="40">
        <f t="shared" si="28"/>
        <v>10550</v>
      </c>
      <c r="V142" s="108"/>
    </row>
    <row r="143" spans="1:22" x14ac:dyDescent="0.25">
      <c r="A143" s="73" t="s">
        <v>1025</v>
      </c>
      <c r="B143" s="72" t="s">
        <v>746</v>
      </c>
      <c r="C143" s="183" t="s">
        <v>753</v>
      </c>
      <c r="D143" s="182" t="s">
        <v>892</v>
      </c>
      <c r="E143" s="67" t="s">
        <v>529</v>
      </c>
      <c r="F143" s="163">
        <v>250</v>
      </c>
      <c r="G143" s="161" t="s">
        <v>528</v>
      </c>
      <c r="H143" s="163">
        <v>5</v>
      </c>
      <c r="I143" s="288">
        <f t="shared" si="45"/>
        <v>1250</v>
      </c>
      <c r="J143" s="44">
        <f t="shared" si="44"/>
        <v>47.5</v>
      </c>
      <c r="K143" s="43">
        <f t="shared" si="2"/>
        <v>57</v>
      </c>
      <c r="L143" s="42">
        <f t="shared" si="29"/>
        <v>11875</v>
      </c>
      <c r="M143" s="41">
        <f t="shared" si="3"/>
        <v>14250</v>
      </c>
      <c r="N143" s="435"/>
      <c r="O143" s="435"/>
      <c r="P143" s="435"/>
      <c r="Q143" s="435"/>
      <c r="S143" s="466" t="str">
        <f t="shared" si="46"/>
        <v>266788</v>
      </c>
      <c r="T143" s="40">
        <v>47.5</v>
      </c>
      <c r="U143" s="40">
        <f t="shared" si="28"/>
        <v>11875</v>
      </c>
      <c r="V143" s="108"/>
    </row>
    <row r="144" spans="1:22" x14ac:dyDescent="0.25">
      <c r="A144" s="73" t="s">
        <v>1025</v>
      </c>
      <c r="B144" s="72" t="s">
        <v>746</v>
      </c>
      <c r="C144" s="183" t="s">
        <v>752</v>
      </c>
      <c r="D144" s="182" t="s">
        <v>751</v>
      </c>
      <c r="E144" s="67" t="s">
        <v>529</v>
      </c>
      <c r="F144" s="163">
        <v>250</v>
      </c>
      <c r="G144" s="161" t="s">
        <v>528</v>
      </c>
      <c r="H144" s="163">
        <v>5</v>
      </c>
      <c r="I144" s="288">
        <f t="shared" si="45"/>
        <v>1250</v>
      </c>
      <c r="J144" s="44">
        <f t="shared" si="44"/>
        <v>53.4</v>
      </c>
      <c r="K144" s="43">
        <f t="shared" si="2"/>
        <v>64.08</v>
      </c>
      <c r="L144" s="42">
        <f t="shared" si="29"/>
        <v>13350</v>
      </c>
      <c r="M144" s="41">
        <f t="shared" si="3"/>
        <v>16020</v>
      </c>
      <c r="N144" s="435"/>
      <c r="O144" s="435"/>
      <c r="P144" s="435"/>
      <c r="Q144" s="435"/>
      <c r="S144" s="466" t="str">
        <f t="shared" si="46"/>
        <v>266789</v>
      </c>
      <c r="T144" s="40">
        <v>53.400000000000006</v>
      </c>
      <c r="U144" s="40">
        <f t="shared" si="28"/>
        <v>13350</v>
      </c>
      <c r="V144" s="108"/>
    </row>
    <row r="145" spans="1:22" x14ac:dyDescent="0.25">
      <c r="A145" s="73" t="s">
        <v>1025</v>
      </c>
      <c r="B145" s="72" t="s">
        <v>746</v>
      </c>
      <c r="C145" s="183" t="s">
        <v>750</v>
      </c>
      <c r="D145" s="182" t="s">
        <v>894</v>
      </c>
      <c r="E145" s="67" t="s">
        <v>529</v>
      </c>
      <c r="F145" s="163">
        <v>250</v>
      </c>
      <c r="G145" s="161" t="s">
        <v>528</v>
      </c>
      <c r="H145" s="163">
        <v>5</v>
      </c>
      <c r="I145" s="288">
        <f t="shared" si="45"/>
        <v>1250</v>
      </c>
      <c r="J145" s="44">
        <f t="shared" si="44"/>
        <v>57.2</v>
      </c>
      <c r="K145" s="43">
        <f t="shared" si="2"/>
        <v>68.64</v>
      </c>
      <c r="L145" s="42">
        <f t="shared" si="29"/>
        <v>14300</v>
      </c>
      <c r="M145" s="41">
        <f t="shared" si="3"/>
        <v>17160</v>
      </c>
      <c r="N145" s="435"/>
      <c r="O145" s="435"/>
      <c r="P145" s="435"/>
      <c r="Q145" s="435"/>
      <c r="S145" s="466" t="str">
        <f t="shared" si="46"/>
        <v>266790</v>
      </c>
      <c r="T145" s="40">
        <v>57.2</v>
      </c>
      <c r="U145" s="40">
        <f t="shared" ref="U145:U208" si="47">L145</f>
        <v>14300</v>
      </c>
      <c r="V145" s="108"/>
    </row>
    <row r="146" spans="1:22" x14ac:dyDescent="0.25">
      <c r="A146" s="73" t="s">
        <v>1025</v>
      </c>
      <c r="B146" s="72" t="s">
        <v>746</v>
      </c>
      <c r="C146" s="183" t="s">
        <v>749</v>
      </c>
      <c r="D146" s="182" t="s">
        <v>895</v>
      </c>
      <c r="E146" s="67" t="s">
        <v>529</v>
      </c>
      <c r="F146" s="163">
        <v>250</v>
      </c>
      <c r="G146" s="58" t="s">
        <v>528</v>
      </c>
      <c r="H146" s="163">
        <v>5</v>
      </c>
      <c r="I146" s="289">
        <f t="shared" si="45"/>
        <v>1250</v>
      </c>
      <c r="J146" s="44">
        <f t="shared" si="44"/>
        <v>62.4</v>
      </c>
      <c r="K146" s="43">
        <f t="shared" si="2"/>
        <v>74.88</v>
      </c>
      <c r="L146" s="42">
        <f t="shared" ref="L146:L209" si="48">ROUND(J146*F146,2)</f>
        <v>15600</v>
      </c>
      <c r="M146" s="41">
        <f t="shared" si="3"/>
        <v>18720</v>
      </c>
      <c r="N146" s="435"/>
      <c r="O146" s="435"/>
      <c r="P146" s="435"/>
      <c r="Q146" s="435"/>
      <c r="S146" s="466" t="str">
        <f t="shared" si="46"/>
        <v>266792</v>
      </c>
      <c r="T146" s="40">
        <v>62.400000000000006</v>
      </c>
      <c r="U146" s="40">
        <f t="shared" si="47"/>
        <v>15600</v>
      </c>
      <c r="V146" s="108"/>
    </row>
    <row r="147" spans="1:22" x14ac:dyDescent="0.25">
      <c r="A147" s="73" t="s">
        <v>1025</v>
      </c>
      <c r="B147" s="72" t="s">
        <v>746</v>
      </c>
      <c r="C147" s="183" t="s">
        <v>748</v>
      </c>
      <c r="D147" s="182" t="s">
        <v>747</v>
      </c>
      <c r="E147" s="67" t="s">
        <v>529</v>
      </c>
      <c r="F147" s="163">
        <v>160</v>
      </c>
      <c r="G147" s="58" t="s">
        <v>528</v>
      </c>
      <c r="H147" s="163">
        <v>5</v>
      </c>
      <c r="I147" s="289">
        <f t="shared" si="45"/>
        <v>800</v>
      </c>
      <c r="J147" s="44">
        <f t="shared" si="44"/>
        <v>35.200000000000003</v>
      </c>
      <c r="K147" s="43">
        <f t="shared" si="2"/>
        <v>42.24</v>
      </c>
      <c r="L147" s="42">
        <f t="shared" si="48"/>
        <v>5632</v>
      </c>
      <c r="M147" s="41">
        <f t="shared" si="3"/>
        <v>6758.4</v>
      </c>
      <c r="N147" s="435"/>
      <c r="O147" s="435"/>
      <c r="P147" s="435"/>
      <c r="Q147" s="435"/>
      <c r="S147" s="466" t="str">
        <f t="shared" si="46"/>
        <v>266793</v>
      </c>
      <c r="T147" s="40">
        <v>35.200000000000003</v>
      </c>
      <c r="U147" s="40">
        <f t="shared" si="47"/>
        <v>5632</v>
      </c>
      <c r="V147" s="108"/>
    </row>
    <row r="148" spans="1:22" ht="15.75" thickBot="1" x14ac:dyDescent="0.3">
      <c r="A148" s="39" t="s">
        <v>1025</v>
      </c>
      <c r="B148" s="38" t="s">
        <v>746</v>
      </c>
      <c r="C148" s="181" t="s">
        <v>745</v>
      </c>
      <c r="D148" s="180" t="s">
        <v>744</v>
      </c>
      <c r="E148" s="33" t="s">
        <v>529</v>
      </c>
      <c r="F148" s="179">
        <v>250</v>
      </c>
      <c r="G148" s="178" t="s">
        <v>528</v>
      </c>
      <c r="H148" s="179">
        <v>5</v>
      </c>
      <c r="I148" s="291">
        <f t="shared" si="45"/>
        <v>1250</v>
      </c>
      <c r="J148" s="12">
        <f t="shared" si="44"/>
        <v>12.4</v>
      </c>
      <c r="K148" s="11">
        <f t="shared" si="2"/>
        <v>14.88</v>
      </c>
      <c r="L148" s="10">
        <f t="shared" si="48"/>
        <v>3100</v>
      </c>
      <c r="M148" s="9">
        <f t="shared" si="3"/>
        <v>3720</v>
      </c>
      <c r="N148" s="435"/>
      <c r="O148" s="435"/>
      <c r="P148" s="435"/>
      <c r="Q148" s="435"/>
      <c r="S148" s="467" t="str">
        <f t="shared" si="46"/>
        <v>266796</v>
      </c>
      <c r="T148" s="8">
        <v>12.4</v>
      </c>
      <c r="U148" s="8">
        <f t="shared" si="47"/>
        <v>3100</v>
      </c>
      <c r="V148" s="108"/>
    </row>
    <row r="149" spans="1:22" x14ac:dyDescent="0.25">
      <c r="A149" s="282" t="s">
        <v>1026</v>
      </c>
      <c r="B149" s="70" t="s">
        <v>1064</v>
      </c>
      <c r="C149" s="183" t="s">
        <v>651</v>
      </c>
      <c r="D149" s="182" t="s">
        <v>1250</v>
      </c>
      <c r="E149" s="67" t="s">
        <v>539</v>
      </c>
      <c r="F149" s="163">
        <v>41</v>
      </c>
      <c r="G149" s="161" t="s">
        <v>93</v>
      </c>
      <c r="H149" s="163">
        <v>10</v>
      </c>
      <c r="I149" s="288">
        <f t="shared" ref="I149:I176" si="49">H149*F149</f>
        <v>410</v>
      </c>
      <c r="J149" s="44">
        <f t="shared" ref="J149:J182" si="50">ROUND(T149*(1-$M$13),2)</f>
        <v>1700</v>
      </c>
      <c r="K149" s="43">
        <f t="shared" ref="K149:K202" si="51">ROUND(J149*1.2,2)</f>
        <v>2040</v>
      </c>
      <c r="L149" s="42">
        <f t="shared" si="48"/>
        <v>69700</v>
      </c>
      <c r="M149" s="41">
        <f t="shared" ref="M149:M202" si="52">ROUND(L149*1.2,2)</f>
        <v>83640</v>
      </c>
      <c r="N149" s="435"/>
      <c r="O149" s="435"/>
      <c r="P149" s="435"/>
      <c r="Q149" s="435"/>
      <c r="S149" s="466" t="str">
        <f t="shared" si="46"/>
        <v>206730</v>
      </c>
      <c r="T149" s="472">
        <v>1700</v>
      </c>
      <c r="U149" s="40">
        <f t="shared" si="47"/>
        <v>69700</v>
      </c>
      <c r="V149" s="108"/>
    </row>
    <row r="150" spans="1:22" x14ac:dyDescent="0.25">
      <c r="A150" s="73" t="s">
        <v>1026</v>
      </c>
      <c r="B150" s="72" t="s">
        <v>1064</v>
      </c>
      <c r="C150" s="183" t="s">
        <v>650</v>
      </c>
      <c r="D150" s="182" t="s">
        <v>1249</v>
      </c>
      <c r="E150" s="67" t="s">
        <v>539</v>
      </c>
      <c r="F150" s="292">
        <v>32.799999999999997</v>
      </c>
      <c r="G150" s="161" t="s">
        <v>93</v>
      </c>
      <c r="H150" s="163">
        <v>10</v>
      </c>
      <c r="I150" s="288">
        <f t="shared" si="49"/>
        <v>328</v>
      </c>
      <c r="J150" s="44">
        <f t="shared" si="50"/>
        <v>1945</v>
      </c>
      <c r="K150" s="43">
        <f t="shared" si="51"/>
        <v>2334</v>
      </c>
      <c r="L150" s="42">
        <f t="shared" si="48"/>
        <v>63796</v>
      </c>
      <c r="M150" s="41">
        <f t="shared" si="52"/>
        <v>76555.199999999997</v>
      </c>
      <c r="N150" s="435"/>
      <c r="O150" s="435"/>
      <c r="P150" s="435"/>
      <c r="Q150" s="435"/>
      <c r="S150" s="466" t="str">
        <f t="shared" si="46"/>
        <v>207630</v>
      </c>
      <c r="T150" s="40">
        <v>1945</v>
      </c>
      <c r="U150" s="40">
        <f t="shared" si="47"/>
        <v>63796</v>
      </c>
      <c r="V150" s="108"/>
    </row>
    <row r="151" spans="1:22" x14ac:dyDescent="0.25">
      <c r="A151" s="73" t="s">
        <v>1026</v>
      </c>
      <c r="B151" s="72" t="s">
        <v>1064</v>
      </c>
      <c r="C151" s="440" t="s">
        <v>1261</v>
      </c>
      <c r="D151" s="182" t="s">
        <v>1257</v>
      </c>
      <c r="E151" s="67" t="s">
        <v>539</v>
      </c>
      <c r="F151" s="292">
        <v>52.5</v>
      </c>
      <c r="G151" s="58" t="s">
        <v>93</v>
      </c>
      <c r="H151" s="163">
        <v>10</v>
      </c>
      <c r="I151" s="289">
        <f t="shared" si="49"/>
        <v>525</v>
      </c>
      <c r="J151" s="44">
        <f t="shared" si="50"/>
        <v>1579.5</v>
      </c>
      <c r="K151" s="43">
        <f t="shared" si="51"/>
        <v>1895.4</v>
      </c>
      <c r="L151" s="42">
        <f t="shared" si="48"/>
        <v>82923.75</v>
      </c>
      <c r="M151" s="41">
        <f t="shared" si="52"/>
        <v>99508.5</v>
      </c>
      <c r="N151" s="435"/>
      <c r="O151" s="435"/>
      <c r="P151" s="435"/>
      <c r="Q151" s="435"/>
      <c r="S151" s="466" t="str">
        <f t="shared" si="46"/>
        <v>315816</v>
      </c>
      <c r="T151" s="428">
        <v>1579.5</v>
      </c>
      <c r="U151" s="428">
        <f t="shared" si="47"/>
        <v>82923.75</v>
      </c>
      <c r="V151" s="108"/>
    </row>
    <row r="152" spans="1:22" x14ac:dyDescent="0.25">
      <c r="A152" s="73" t="s">
        <v>1026</v>
      </c>
      <c r="B152" s="72" t="s">
        <v>1064</v>
      </c>
      <c r="C152" s="440" t="s">
        <v>1262</v>
      </c>
      <c r="D152" s="182" t="s">
        <v>1258</v>
      </c>
      <c r="E152" s="67" t="s">
        <v>539</v>
      </c>
      <c r="F152" s="292">
        <v>42</v>
      </c>
      <c r="G152" s="58" t="s">
        <v>93</v>
      </c>
      <c r="H152" s="163">
        <v>10</v>
      </c>
      <c r="I152" s="289">
        <f t="shared" si="49"/>
        <v>420</v>
      </c>
      <c r="J152" s="44">
        <f t="shared" ref="J152" si="53">ROUND(T152*(1-$M$13),2)</f>
        <v>1945</v>
      </c>
      <c r="K152" s="43">
        <f t="shared" ref="K152" si="54">ROUND(J152*1.2,2)</f>
        <v>2334</v>
      </c>
      <c r="L152" s="42">
        <f t="shared" si="48"/>
        <v>81690</v>
      </c>
      <c r="M152" s="41">
        <f t="shared" ref="M152" si="55">ROUND(L152*1.2,2)</f>
        <v>98028</v>
      </c>
      <c r="N152" s="435"/>
      <c r="O152" s="435"/>
      <c r="P152" s="435"/>
      <c r="Q152" s="435"/>
      <c r="S152" s="466" t="str">
        <f t="shared" si="46"/>
        <v>315817</v>
      </c>
      <c r="T152" s="428">
        <v>1945</v>
      </c>
      <c r="U152" s="428">
        <f t="shared" si="47"/>
        <v>81690</v>
      </c>
      <c r="V152" s="108"/>
    </row>
    <row r="153" spans="1:22" x14ac:dyDescent="0.25">
      <c r="A153" s="73" t="s">
        <v>1026</v>
      </c>
      <c r="B153" s="72" t="s">
        <v>1064</v>
      </c>
      <c r="C153" s="183" t="s">
        <v>649</v>
      </c>
      <c r="D153" s="182" t="s">
        <v>1248</v>
      </c>
      <c r="E153" s="67" t="s">
        <v>539</v>
      </c>
      <c r="F153" s="163">
        <v>26</v>
      </c>
      <c r="G153" s="58" t="s">
        <v>93</v>
      </c>
      <c r="H153" s="163">
        <v>10</v>
      </c>
      <c r="I153" s="289">
        <f t="shared" si="49"/>
        <v>260</v>
      </c>
      <c r="J153" s="436">
        <f>ROUND(T153*(1-$M$13),2)</f>
        <v>2652</v>
      </c>
      <c r="K153" s="43">
        <f t="shared" si="51"/>
        <v>3182.4</v>
      </c>
      <c r="L153" s="42">
        <f t="shared" si="48"/>
        <v>68952</v>
      </c>
      <c r="M153" s="41">
        <f t="shared" si="52"/>
        <v>82742.399999999994</v>
      </c>
      <c r="N153" s="435"/>
      <c r="O153" s="435"/>
      <c r="P153" s="435"/>
      <c r="Q153" s="435"/>
      <c r="S153" s="466" t="str">
        <f t="shared" si="46"/>
        <v>97353</v>
      </c>
      <c r="T153" s="40">
        <v>2652</v>
      </c>
      <c r="U153" s="40">
        <f t="shared" si="47"/>
        <v>68952</v>
      </c>
      <c r="V153" s="108"/>
    </row>
    <row r="154" spans="1:22" x14ac:dyDescent="0.25">
      <c r="A154" s="73" t="s">
        <v>1026</v>
      </c>
      <c r="B154" s="72" t="s">
        <v>1064</v>
      </c>
      <c r="C154" s="184" t="s">
        <v>1274</v>
      </c>
      <c r="D154" s="182" t="s">
        <v>1275</v>
      </c>
      <c r="E154" s="67" t="s">
        <v>539</v>
      </c>
      <c r="F154" s="163">
        <v>20</v>
      </c>
      <c r="G154" s="58" t="s">
        <v>93</v>
      </c>
      <c r="H154" s="163">
        <v>10</v>
      </c>
      <c r="I154" s="289">
        <f t="shared" ref="I154" si="56">H154*F154</f>
        <v>200</v>
      </c>
      <c r="J154" s="436">
        <f>ROUND(T154*(1-$M$13),2)</f>
        <v>2652</v>
      </c>
      <c r="K154" s="43">
        <f t="shared" ref="K154" si="57">ROUND(J154*1.2,2)</f>
        <v>3182.4</v>
      </c>
      <c r="L154" s="42">
        <f t="shared" si="48"/>
        <v>53040</v>
      </c>
      <c r="M154" s="41">
        <f t="shared" ref="M154" si="58">ROUND(L154*1.2,2)</f>
        <v>63648</v>
      </c>
      <c r="N154" s="435"/>
      <c r="O154" s="435"/>
      <c r="P154" s="435"/>
      <c r="Q154" s="435"/>
      <c r="S154" s="466" t="str">
        <f t="shared" si="46"/>
        <v>315814</v>
      </c>
      <c r="T154" s="428">
        <v>2652</v>
      </c>
      <c r="U154" s="428">
        <f t="shared" si="47"/>
        <v>53040</v>
      </c>
      <c r="V154" s="108"/>
    </row>
    <row r="155" spans="1:22" x14ac:dyDescent="0.25">
      <c r="A155" s="73" t="s">
        <v>1026</v>
      </c>
      <c r="B155" s="70" t="s">
        <v>1065</v>
      </c>
      <c r="C155" s="184" t="s">
        <v>1272</v>
      </c>
      <c r="D155" s="182" t="s">
        <v>1259</v>
      </c>
      <c r="E155" s="67" t="s">
        <v>539</v>
      </c>
      <c r="F155" s="292">
        <v>52.5</v>
      </c>
      <c r="G155" s="161" t="s">
        <v>93</v>
      </c>
      <c r="H155" s="163">
        <v>10</v>
      </c>
      <c r="I155" s="289">
        <f t="shared" ref="I155:I157" si="59">H155*F155</f>
        <v>525</v>
      </c>
      <c r="J155" s="44">
        <f t="shared" ref="J155" si="60">ROUND(T155*(1-$M$13),2)</f>
        <v>2322</v>
      </c>
      <c r="K155" s="43">
        <f t="shared" ref="K155" si="61">ROUND(J155*1.2,2)</f>
        <v>2786.4</v>
      </c>
      <c r="L155" s="42">
        <f t="shared" si="48"/>
        <v>121905</v>
      </c>
      <c r="M155" s="41">
        <f t="shared" ref="M155" si="62">ROUND(L155*1.2,2)</f>
        <v>146286</v>
      </c>
      <c r="N155" s="435"/>
      <c r="O155" s="435"/>
      <c r="P155" s="435"/>
      <c r="Q155" s="435"/>
      <c r="S155" s="466" t="str">
        <f t="shared" si="46"/>
        <v>315818</v>
      </c>
      <c r="T155" s="428">
        <v>2322</v>
      </c>
      <c r="U155" s="428">
        <f t="shared" si="47"/>
        <v>121905</v>
      </c>
      <c r="V155" s="108"/>
    </row>
    <row r="156" spans="1:22" x14ac:dyDescent="0.25">
      <c r="A156" s="73" t="s">
        <v>1026</v>
      </c>
      <c r="B156" s="72" t="s">
        <v>1065</v>
      </c>
      <c r="C156" s="184" t="s">
        <v>1273</v>
      </c>
      <c r="D156" s="182" t="s">
        <v>1260</v>
      </c>
      <c r="E156" s="67" t="s">
        <v>539</v>
      </c>
      <c r="F156" s="292">
        <v>42</v>
      </c>
      <c r="G156" s="161" t="s">
        <v>93</v>
      </c>
      <c r="H156" s="163">
        <v>10</v>
      </c>
      <c r="I156" s="289">
        <f t="shared" si="59"/>
        <v>420</v>
      </c>
      <c r="J156" s="44">
        <f t="shared" si="50"/>
        <v>2652</v>
      </c>
      <c r="K156" s="43">
        <f t="shared" si="51"/>
        <v>3182.4</v>
      </c>
      <c r="L156" s="42">
        <f t="shared" si="48"/>
        <v>111384</v>
      </c>
      <c r="M156" s="41">
        <f t="shared" si="52"/>
        <v>133660.79999999999</v>
      </c>
      <c r="N156" s="435"/>
      <c r="O156" s="435"/>
      <c r="P156" s="435"/>
      <c r="Q156" s="435"/>
      <c r="S156" s="466" t="str">
        <f t="shared" si="46"/>
        <v>315820</v>
      </c>
      <c r="T156" s="428">
        <v>2652</v>
      </c>
      <c r="U156" s="428">
        <f t="shared" si="47"/>
        <v>111384</v>
      </c>
      <c r="V156" s="108"/>
    </row>
    <row r="157" spans="1:22" x14ac:dyDescent="0.25">
      <c r="A157" s="73" t="s">
        <v>1026</v>
      </c>
      <c r="B157" s="70" t="s">
        <v>1278</v>
      </c>
      <c r="C157" s="183" t="s">
        <v>648</v>
      </c>
      <c r="D157" s="182" t="s">
        <v>647</v>
      </c>
      <c r="E157" s="67" t="s">
        <v>539</v>
      </c>
      <c r="F157" s="163">
        <v>2</v>
      </c>
      <c r="G157" s="58" t="s">
        <v>93</v>
      </c>
      <c r="H157" s="163">
        <v>10</v>
      </c>
      <c r="I157" s="289">
        <f t="shared" si="59"/>
        <v>20</v>
      </c>
      <c r="J157" s="44">
        <f t="shared" ref="J157" si="63">ROUND(T157*(1-$M$13),2)</f>
        <v>6089</v>
      </c>
      <c r="K157" s="43">
        <f t="shared" ref="K157" si="64">ROUND(J157*1.2,2)</f>
        <v>7306.8</v>
      </c>
      <c r="L157" s="42">
        <f t="shared" si="48"/>
        <v>12178</v>
      </c>
      <c r="M157" s="41">
        <f t="shared" ref="M157" si="65">ROUND(L157*1.2,2)</f>
        <v>14613.6</v>
      </c>
      <c r="N157" s="435"/>
      <c r="O157" s="435"/>
      <c r="P157" s="435"/>
      <c r="Q157" s="435"/>
      <c r="S157" s="466" t="str">
        <f t="shared" si="46"/>
        <v>102267</v>
      </c>
      <c r="T157" s="40">
        <v>6089</v>
      </c>
      <c r="U157" s="40">
        <f t="shared" si="47"/>
        <v>12178</v>
      </c>
      <c r="V157" s="108"/>
    </row>
    <row r="158" spans="1:22" x14ac:dyDescent="0.25">
      <c r="A158" s="73" t="s">
        <v>1026</v>
      </c>
      <c r="B158" s="70" t="s">
        <v>646</v>
      </c>
      <c r="C158" s="183" t="s">
        <v>645</v>
      </c>
      <c r="D158" s="182" t="s">
        <v>644</v>
      </c>
      <c r="E158" s="67" t="s">
        <v>539</v>
      </c>
      <c r="F158" s="163">
        <v>100</v>
      </c>
      <c r="G158" s="161" t="s">
        <v>93</v>
      </c>
      <c r="H158" s="163">
        <v>10</v>
      </c>
      <c r="I158" s="288">
        <f t="shared" si="49"/>
        <v>1000</v>
      </c>
      <c r="J158" s="44">
        <f t="shared" si="50"/>
        <v>113</v>
      </c>
      <c r="K158" s="43">
        <f t="shared" si="51"/>
        <v>135.6</v>
      </c>
      <c r="L158" s="42">
        <f t="shared" si="48"/>
        <v>11300</v>
      </c>
      <c r="M158" s="41">
        <f t="shared" si="52"/>
        <v>13560</v>
      </c>
      <c r="N158" s="435"/>
      <c r="O158" s="435"/>
      <c r="P158" s="435"/>
      <c r="Q158" s="435"/>
      <c r="S158" s="466" t="str">
        <f t="shared" si="46"/>
        <v>40409</v>
      </c>
      <c r="T158" s="40">
        <v>113</v>
      </c>
      <c r="U158" s="40">
        <f t="shared" si="47"/>
        <v>11300</v>
      </c>
      <c r="V158" s="108"/>
    </row>
    <row r="159" spans="1:22" x14ac:dyDescent="0.25">
      <c r="A159" s="73" t="s">
        <v>1026</v>
      </c>
      <c r="B159" s="70" t="s">
        <v>1138</v>
      </c>
      <c r="C159" s="183" t="s">
        <v>643</v>
      </c>
      <c r="D159" s="182" t="s">
        <v>1140</v>
      </c>
      <c r="E159" s="67" t="s">
        <v>529</v>
      </c>
      <c r="F159" s="163">
        <v>2000</v>
      </c>
      <c r="G159" s="58" t="s">
        <v>528</v>
      </c>
      <c r="H159" s="163">
        <v>1</v>
      </c>
      <c r="I159" s="289">
        <f t="shared" si="49"/>
        <v>2000</v>
      </c>
      <c r="J159" s="44">
        <f t="shared" si="50"/>
        <v>9.8000000000000007</v>
      </c>
      <c r="K159" s="43">
        <f t="shared" si="51"/>
        <v>11.76</v>
      </c>
      <c r="L159" s="42">
        <f t="shared" si="48"/>
        <v>19600</v>
      </c>
      <c r="M159" s="41">
        <f t="shared" si="52"/>
        <v>23520</v>
      </c>
      <c r="N159" s="435"/>
      <c r="O159" s="435"/>
      <c r="P159" s="435"/>
      <c r="Q159" s="435"/>
      <c r="S159" s="466" t="str">
        <f t="shared" si="46"/>
        <v>40386</v>
      </c>
      <c r="T159" s="40">
        <v>9.8000000000000007</v>
      </c>
      <c r="U159" s="40">
        <f t="shared" si="47"/>
        <v>19600</v>
      </c>
      <c r="V159" s="108"/>
    </row>
    <row r="160" spans="1:22" x14ac:dyDescent="0.25">
      <c r="A160" s="73" t="s">
        <v>1026</v>
      </c>
      <c r="B160" s="72" t="s">
        <v>1138</v>
      </c>
      <c r="C160" s="183" t="s">
        <v>642</v>
      </c>
      <c r="D160" s="182" t="s">
        <v>1141</v>
      </c>
      <c r="E160" s="67" t="s">
        <v>529</v>
      </c>
      <c r="F160" s="163">
        <v>1300</v>
      </c>
      <c r="G160" s="58" t="s">
        <v>528</v>
      </c>
      <c r="H160" s="163">
        <v>1</v>
      </c>
      <c r="I160" s="289">
        <f t="shared" si="49"/>
        <v>1300</v>
      </c>
      <c r="J160" s="44">
        <f t="shared" si="50"/>
        <v>11</v>
      </c>
      <c r="K160" s="43">
        <f t="shared" si="51"/>
        <v>13.2</v>
      </c>
      <c r="L160" s="42">
        <f t="shared" si="48"/>
        <v>14300</v>
      </c>
      <c r="M160" s="41">
        <f t="shared" si="52"/>
        <v>17160</v>
      </c>
      <c r="N160" s="435"/>
      <c r="O160" s="435"/>
      <c r="P160" s="435"/>
      <c r="Q160" s="435"/>
      <c r="S160" s="466" t="str">
        <f t="shared" si="46"/>
        <v>122312</v>
      </c>
      <c r="T160" s="40">
        <v>11</v>
      </c>
      <c r="U160" s="40">
        <f t="shared" si="47"/>
        <v>14300</v>
      </c>
      <c r="V160" s="108"/>
    </row>
    <row r="161" spans="1:22" x14ac:dyDescent="0.25">
      <c r="A161" s="73" t="s">
        <v>1026</v>
      </c>
      <c r="B161" s="72" t="s">
        <v>1138</v>
      </c>
      <c r="C161" s="183" t="s">
        <v>641</v>
      </c>
      <c r="D161" s="182" t="s">
        <v>1142</v>
      </c>
      <c r="E161" s="67" t="s">
        <v>529</v>
      </c>
      <c r="F161" s="163">
        <v>1170</v>
      </c>
      <c r="G161" s="58" t="s">
        <v>528</v>
      </c>
      <c r="H161" s="163">
        <v>1</v>
      </c>
      <c r="I161" s="289">
        <f t="shared" si="49"/>
        <v>1170</v>
      </c>
      <c r="J161" s="44">
        <f t="shared" si="50"/>
        <v>11.7</v>
      </c>
      <c r="K161" s="43">
        <f t="shared" si="51"/>
        <v>14.04</v>
      </c>
      <c r="L161" s="42">
        <f t="shared" si="48"/>
        <v>13689</v>
      </c>
      <c r="M161" s="41">
        <f t="shared" si="52"/>
        <v>16426.8</v>
      </c>
      <c r="N161" s="435"/>
      <c r="O161" s="435"/>
      <c r="P161" s="435"/>
      <c r="Q161" s="435"/>
      <c r="S161" s="466" t="str">
        <f t="shared" si="46"/>
        <v>76773</v>
      </c>
      <c r="T161" s="40">
        <v>11.7</v>
      </c>
      <c r="U161" s="40">
        <f t="shared" si="47"/>
        <v>13689</v>
      </c>
      <c r="V161" s="108"/>
    </row>
    <row r="162" spans="1:22" x14ac:dyDescent="0.25">
      <c r="A162" s="73" t="s">
        <v>1026</v>
      </c>
      <c r="B162" s="72" t="s">
        <v>1138</v>
      </c>
      <c r="C162" s="183" t="s">
        <v>640</v>
      </c>
      <c r="D162" s="182" t="s">
        <v>1143</v>
      </c>
      <c r="E162" s="67" t="s">
        <v>529</v>
      </c>
      <c r="F162" s="163">
        <v>930</v>
      </c>
      <c r="G162" s="58" t="s">
        <v>528</v>
      </c>
      <c r="H162" s="163">
        <v>1</v>
      </c>
      <c r="I162" s="289">
        <f t="shared" si="49"/>
        <v>930</v>
      </c>
      <c r="J162" s="44">
        <f t="shared" si="50"/>
        <v>13</v>
      </c>
      <c r="K162" s="43">
        <f t="shared" si="51"/>
        <v>15.6</v>
      </c>
      <c r="L162" s="42">
        <f t="shared" si="48"/>
        <v>12090</v>
      </c>
      <c r="M162" s="41">
        <f t="shared" si="52"/>
        <v>14508</v>
      </c>
      <c r="N162" s="435"/>
      <c r="O162" s="435"/>
      <c r="P162" s="435"/>
      <c r="Q162" s="435"/>
      <c r="S162" s="466" t="str">
        <f t="shared" si="46"/>
        <v>71281</v>
      </c>
      <c r="T162" s="40">
        <v>13</v>
      </c>
      <c r="U162" s="40">
        <f t="shared" si="47"/>
        <v>12090</v>
      </c>
      <c r="V162" s="108"/>
    </row>
    <row r="163" spans="1:22" x14ac:dyDescent="0.25">
      <c r="A163" s="73" t="s">
        <v>1026</v>
      </c>
      <c r="B163" s="72" t="s">
        <v>1138</v>
      </c>
      <c r="C163" s="183" t="s">
        <v>639</v>
      </c>
      <c r="D163" s="182" t="s">
        <v>1144</v>
      </c>
      <c r="E163" s="67" t="s">
        <v>529</v>
      </c>
      <c r="F163" s="163">
        <v>720</v>
      </c>
      <c r="G163" s="58" t="s">
        <v>528</v>
      </c>
      <c r="H163" s="163">
        <v>1</v>
      </c>
      <c r="I163" s="289">
        <f t="shared" si="49"/>
        <v>720</v>
      </c>
      <c r="J163" s="44">
        <f t="shared" si="50"/>
        <v>13.6</v>
      </c>
      <c r="K163" s="43">
        <f t="shared" si="51"/>
        <v>16.32</v>
      </c>
      <c r="L163" s="42">
        <f t="shared" si="48"/>
        <v>9792</v>
      </c>
      <c r="M163" s="41">
        <f t="shared" si="52"/>
        <v>11750.4</v>
      </c>
      <c r="N163" s="435"/>
      <c r="O163" s="435"/>
      <c r="P163" s="435"/>
      <c r="Q163" s="435"/>
      <c r="S163" s="466" t="str">
        <f t="shared" ref="S163:S194" si="66">C163</f>
        <v>72393</v>
      </c>
      <c r="T163" s="40">
        <v>13.600000000000001</v>
      </c>
      <c r="U163" s="40">
        <f t="shared" si="47"/>
        <v>9792</v>
      </c>
      <c r="V163" s="108"/>
    </row>
    <row r="164" spans="1:22" x14ac:dyDescent="0.25">
      <c r="A164" s="73" t="s">
        <v>1026</v>
      </c>
      <c r="B164" s="72" t="s">
        <v>1138</v>
      </c>
      <c r="C164" s="183" t="s">
        <v>638</v>
      </c>
      <c r="D164" s="182" t="s">
        <v>1145</v>
      </c>
      <c r="E164" s="67" t="s">
        <v>529</v>
      </c>
      <c r="F164" s="163">
        <v>560</v>
      </c>
      <c r="G164" s="58" t="s">
        <v>528</v>
      </c>
      <c r="H164" s="163">
        <v>1</v>
      </c>
      <c r="I164" s="289">
        <f t="shared" si="49"/>
        <v>560</v>
      </c>
      <c r="J164" s="44">
        <f t="shared" si="50"/>
        <v>14.4</v>
      </c>
      <c r="K164" s="43">
        <f t="shared" si="51"/>
        <v>17.28</v>
      </c>
      <c r="L164" s="42">
        <f t="shared" si="48"/>
        <v>8064</v>
      </c>
      <c r="M164" s="41">
        <f t="shared" si="52"/>
        <v>9676.7999999999993</v>
      </c>
      <c r="N164" s="435"/>
      <c r="O164" s="435"/>
      <c r="P164" s="435"/>
      <c r="Q164" s="435"/>
      <c r="S164" s="466" t="str">
        <f t="shared" si="66"/>
        <v>122178</v>
      </c>
      <c r="T164" s="40">
        <v>14.4</v>
      </c>
      <c r="U164" s="40">
        <f t="shared" si="47"/>
        <v>8064</v>
      </c>
      <c r="V164" s="108"/>
    </row>
    <row r="165" spans="1:22" x14ac:dyDescent="0.25">
      <c r="A165" s="73" t="s">
        <v>1026</v>
      </c>
      <c r="B165" s="72" t="s">
        <v>1138</v>
      </c>
      <c r="C165" s="183" t="s">
        <v>637</v>
      </c>
      <c r="D165" s="182" t="s">
        <v>1146</v>
      </c>
      <c r="E165" s="67" t="s">
        <v>529</v>
      </c>
      <c r="F165" s="163">
        <v>530</v>
      </c>
      <c r="G165" s="58" t="s">
        <v>528</v>
      </c>
      <c r="H165" s="163">
        <v>1</v>
      </c>
      <c r="I165" s="289">
        <f t="shared" si="49"/>
        <v>530</v>
      </c>
      <c r="J165" s="44">
        <f t="shared" si="50"/>
        <v>16.2</v>
      </c>
      <c r="K165" s="43">
        <f t="shared" si="51"/>
        <v>19.440000000000001</v>
      </c>
      <c r="L165" s="42">
        <f t="shared" si="48"/>
        <v>8586</v>
      </c>
      <c r="M165" s="41">
        <f t="shared" si="52"/>
        <v>10303.200000000001</v>
      </c>
      <c r="N165" s="435"/>
      <c r="O165" s="435"/>
      <c r="P165" s="435"/>
      <c r="Q165" s="435"/>
      <c r="S165" s="466" t="str">
        <f t="shared" si="66"/>
        <v>121278</v>
      </c>
      <c r="T165" s="40">
        <v>16.2</v>
      </c>
      <c r="U165" s="40">
        <f t="shared" si="47"/>
        <v>8586</v>
      </c>
      <c r="V165" s="108"/>
    </row>
    <row r="166" spans="1:22" x14ac:dyDescent="0.25">
      <c r="A166" s="73" t="s">
        <v>1026</v>
      </c>
      <c r="B166" s="72" t="s">
        <v>1138</v>
      </c>
      <c r="C166" s="183" t="s">
        <v>636</v>
      </c>
      <c r="D166" s="182" t="s">
        <v>1147</v>
      </c>
      <c r="E166" s="67" t="s">
        <v>529</v>
      </c>
      <c r="F166" s="163">
        <v>470</v>
      </c>
      <c r="G166" s="58" t="s">
        <v>528</v>
      </c>
      <c r="H166" s="163">
        <v>1</v>
      </c>
      <c r="I166" s="289">
        <f t="shared" si="49"/>
        <v>470</v>
      </c>
      <c r="J166" s="44">
        <f t="shared" si="50"/>
        <v>17.600000000000001</v>
      </c>
      <c r="K166" s="43">
        <f t="shared" si="51"/>
        <v>21.12</v>
      </c>
      <c r="L166" s="42">
        <f t="shared" si="48"/>
        <v>8272</v>
      </c>
      <c r="M166" s="41">
        <f t="shared" si="52"/>
        <v>9926.4</v>
      </c>
      <c r="N166" s="435"/>
      <c r="O166" s="435"/>
      <c r="P166" s="435"/>
      <c r="Q166" s="435"/>
      <c r="S166" s="466" t="str">
        <f t="shared" si="66"/>
        <v>72583</v>
      </c>
      <c r="T166" s="40">
        <v>17.600000000000001</v>
      </c>
      <c r="U166" s="40">
        <f t="shared" si="47"/>
        <v>8272</v>
      </c>
      <c r="V166" s="108"/>
    </row>
    <row r="167" spans="1:22" x14ac:dyDescent="0.25">
      <c r="A167" s="73" t="s">
        <v>1026</v>
      </c>
      <c r="B167" s="72" t="s">
        <v>1138</v>
      </c>
      <c r="C167" s="183" t="s">
        <v>635</v>
      </c>
      <c r="D167" s="182" t="s">
        <v>1148</v>
      </c>
      <c r="E167" s="67" t="s">
        <v>529</v>
      </c>
      <c r="F167" s="163">
        <v>450</v>
      </c>
      <c r="G167" s="161" t="s">
        <v>528</v>
      </c>
      <c r="H167" s="163">
        <v>1</v>
      </c>
      <c r="I167" s="288">
        <f t="shared" si="49"/>
        <v>450</v>
      </c>
      <c r="J167" s="44">
        <f t="shared" si="50"/>
        <v>18.8</v>
      </c>
      <c r="K167" s="43">
        <f t="shared" si="51"/>
        <v>22.56</v>
      </c>
      <c r="L167" s="42">
        <f t="shared" si="48"/>
        <v>8460</v>
      </c>
      <c r="M167" s="41">
        <f t="shared" si="52"/>
        <v>10152</v>
      </c>
      <c r="N167" s="435"/>
      <c r="O167" s="435"/>
      <c r="P167" s="435"/>
      <c r="Q167" s="435"/>
      <c r="S167" s="466" t="str">
        <f t="shared" si="66"/>
        <v>40384</v>
      </c>
      <c r="T167" s="40">
        <v>18.8</v>
      </c>
      <c r="U167" s="40">
        <f t="shared" si="47"/>
        <v>8460</v>
      </c>
      <c r="V167" s="108"/>
    </row>
    <row r="168" spans="1:22" x14ac:dyDescent="0.25">
      <c r="A168" s="73" t="s">
        <v>1026</v>
      </c>
      <c r="B168" s="72" t="s">
        <v>1138</v>
      </c>
      <c r="C168" s="183" t="s">
        <v>634</v>
      </c>
      <c r="D168" s="182" t="s">
        <v>1149</v>
      </c>
      <c r="E168" s="67" t="s">
        <v>529</v>
      </c>
      <c r="F168" s="163">
        <v>370</v>
      </c>
      <c r="G168" s="58" t="s">
        <v>528</v>
      </c>
      <c r="H168" s="163">
        <v>1</v>
      </c>
      <c r="I168" s="289">
        <f t="shared" si="49"/>
        <v>370</v>
      </c>
      <c r="J168" s="44">
        <f t="shared" si="50"/>
        <v>20.2</v>
      </c>
      <c r="K168" s="43">
        <f t="shared" si="51"/>
        <v>24.24</v>
      </c>
      <c r="L168" s="42">
        <f t="shared" si="48"/>
        <v>7474</v>
      </c>
      <c r="M168" s="41">
        <f t="shared" si="52"/>
        <v>8968.7999999999993</v>
      </c>
      <c r="N168" s="435"/>
      <c r="O168" s="435"/>
      <c r="P168" s="435"/>
      <c r="Q168" s="435"/>
      <c r="S168" s="466" t="str">
        <f t="shared" si="66"/>
        <v>122314</v>
      </c>
      <c r="T168" s="40">
        <v>20.200000000000003</v>
      </c>
      <c r="U168" s="40">
        <f t="shared" si="47"/>
        <v>7474</v>
      </c>
      <c r="V168" s="108"/>
    </row>
    <row r="169" spans="1:22" x14ac:dyDescent="0.25">
      <c r="A169" s="73" t="s">
        <v>1026</v>
      </c>
      <c r="B169" s="72" t="s">
        <v>1138</v>
      </c>
      <c r="C169" s="183" t="s">
        <v>633</v>
      </c>
      <c r="D169" s="182" t="s">
        <v>1150</v>
      </c>
      <c r="E169" s="67" t="s">
        <v>529</v>
      </c>
      <c r="F169" s="163">
        <v>330</v>
      </c>
      <c r="G169" s="58" t="s">
        <v>528</v>
      </c>
      <c r="H169" s="163">
        <v>1</v>
      </c>
      <c r="I169" s="289">
        <f t="shared" si="49"/>
        <v>330</v>
      </c>
      <c r="J169" s="44">
        <f t="shared" si="50"/>
        <v>21.4</v>
      </c>
      <c r="K169" s="43">
        <f t="shared" si="51"/>
        <v>25.68</v>
      </c>
      <c r="L169" s="42">
        <f t="shared" si="48"/>
        <v>7062</v>
      </c>
      <c r="M169" s="41">
        <f t="shared" si="52"/>
        <v>8474.4</v>
      </c>
      <c r="N169" s="435"/>
      <c r="O169" s="435"/>
      <c r="P169" s="435"/>
      <c r="Q169" s="435"/>
      <c r="S169" s="466" t="str">
        <f t="shared" si="66"/>
        <v>77736</v>
      </c>
      <c r="T169" s="40">
        <v>21.400000000000002</v>
      </c>
      <c r="U169" s="40">
        <f t="shared" si="47"/>
        <v>7062</v>
      </c>
      <c r="V169" s="108"/>
    </row>
    <row r="170" spans="1:22" x14ac:dyDescent="0.25">
      <c r="A170" s="73" t="s">
        <v>1026</v>
      </c>
      <c r="B170" s="72" t="s">
        <v>1138</v>
      </c>
      <c r="C170" s="183" t="s">
        <v>632</v>
      </c>
      <c r="D170" s="182" t="s">
        <v>1151</v>
      </c>
      <c r="E170" s="67" t="s">
        <v>529</v>
      </c>
      <c r="F170" s="163">
        <v>280</v>
      </c>
      <c r="G170" s="58" t="s">
        <v>528</v>
      </c>
      <c r="H170" s="163">
        <v>1</v>
      </c>
      <c r="I170" s="289">
        <f t="shared" si="49"/>
        <v>280</v>
      </c>
      <c r="J170" s="44">
        <f t="shared" si="50"/>
        <v>24.6</v>
      </c>
      <c r="K170" s="43">
        <f t="shared" si="51"/>
        <v>29.52</v>
      </c>
      <c r="L170" s="42">
        <f t="shared" si="48"/>
        <v>6888</v>
      </c>
      <c r="M170" s="41">
        <f t="shared" si="52"/>
        <v>8265.6</v>
      </c>
      <c r="N170" s="435"/>
      <c r="O170" s="435"/>
      <c r="P170" s="435"/>
      <c r="Q170" s="435"/>
      <c r="S170" s="466" t="str">
        <f t="shared" si="66"/>
        <v>122169</v>
      </c>
      <c r="T170" s="40">
        <v>24.6</v>
      </c>
      <c r="U170" s="40">
        <f t="shared" si="47"/>
        <v>6888</v>
      </c>
      <c r="V170" s="108"/>
    </row>
    <row r="171" spans="1:22" x14ac:dyDescent="0.25">
      <c r="A171" s="73" t="s">
        <v>1026</v>
      </c>
      <c r="B171" s="72" t="s">
        <v>1138</v>
      </c>
      <c r="C171" s="183" t="s">
        <v>631</v>
      </c>
      <c r="D171" s="182" t="s">
        <v>1152</v>
      </c>
      <c r="E171" s="67" t="s">
        <v>529</v>
      </c>
      <c r="F171" s="163">
        <v>260</v>
      </c>
      <c r="G171" s="58" t="s">
        <v>528</v>
      </c>
      <c r="H171" s="163">
        <v>1</v>
      </c>
      <c r="I171" s="289">
        <f t="shared" si="49"/>
        <v>260</v>
      </c>
      <c r="J171" s="44">
        <f t="shared" si="50"/>
        <v>28</v>
      </c>
      <c r="K171" s="43">
        <f t="shared" si="51"/>
        <v>33.6</v>
      </c>
      <c r="L171" s="42">
        <f t="shared" si="48"/>
        <v>7280</v>
      </c>
      <c r="M171" s="41">
        <f t="shared" si="52"/>
        <v>8736</v>
      </c>
      <c r="N171" s="435"/>
      <c r="O171" s="435"/>
      <c r="P171" s="435"/>
      <c r="Q171" s="435"/>
      <c r="S171" s="466" t="str">
        <f t="shared" si="66"/>
        <v>122315</v>
      </c>
      <c r="T171" s="40">
        <v>28</v>
      </c>
      <c r="U171" s="40">
        <f t="shared" si="47"/>
        <v>7280</v>
      </c>
      <c r="V171" s="108"/>
    </row>
    <row r="172" spans="1:22" x14ac:dyDescent="0.25">
      <c r="A172" s="73" t="s">
        <v>1026</v>
      </c>
      <c r="B172" s="72" t="s">
        <v>1138</v>
      </c>
      <c r="C172" s="183" t="s">
        <v>630</v>
      </c>
      <c r="D172" s="182" t="s">
        <v>1153</v>
      </c>
      <c r="E172" s="67" t="s">
        <v>529</v>
      </c>
      <c r="F172" s="163">
        <v>240</v>
      </c>
      <c r="G172" s="58" t="s">
        <v>528</v>
      </c>
      <c r="H172" s="163">
        <v>1</v>
      </c>
      <c r="I172" s="289">
        <f t="shared" si="49"/>
        <v>240</v>
      </c>
      <c r="J172" s="44">
        <f t="shared" si="50"/>
        <v>33.200000000000003</v>
      </c>
      <c r="K172" s="43">
        <f t="shared" si="51"/>
        <v>39.840000000000003</v>
      </c>
      <c r="L172" s="42">
        <f t="shared" si="48"/>
        <v>7968</v>
      </c>
      <c r="M172" s="41">
        <f t="shared" si="52"/>
        <v>9561.6</v>
      </c>
      <c r="N172" s="435"/>
      <c r="O172" s="435"/>
      <c r="P172" s="435"/>
      <c r="Q172" s="435"/>
      <c r="S172" s="466" t="str">
        <f t="shared" si="66"/>
        <v>163831</v>
      </c>
      <c r="T172" s="40">
        <v>33.200000000000003</v>
      </c>
      <c r="U172" s="40">
        <f t="shared" si="47"/>
        <v>7968</v>
      </c>
      <c r="V172" s="108"/>
    </row>
    <row r="173" spans="1:22" x14ac:dyDescent="0.25">
      <c r="A173" s="73" t="s">
        <v>1026</v>
      </c>
      <c r="B173" s="72" t="s">
        <v>1138</v>
      </c>
      <c r="C173" s="183" t="s">
        <v>629</v>
      </c>
      <c r="D173" s="182" t="s">
        <v>1154</v>
      </c>
      <c r="E173" s="67" t="s">
        <v>529</v>
      </c>
      <c r="F173" s="163">
        <v>220</v>
      </c>
      <c r="G173" s="161" t="s">
        <v>528</v>
      </c>
      <c r="H173" s="163">
        <v>1</v>
      </c>
      <c r="I173" s="288">
        <f t="shared" si="49"/>
        <v>220</v>
      </c>
      <c r="J173" s="44">
        <f t="shared" si="50"/>
        <v>37</v>
      </c>
      <c r="K173" s="43">
        <f t="shared" si="51"/>
        <v>44.4</v>
      </c>
      <c r="L173" s="42">
        <f t="shared" si="48"/>
        <v>8140</v>
      </c>
      <c r="M173" s="41">
        <f t="shared" si="52"/>
        <v>9768</v>
      </c>
      <c r="N173" s="435"/>
      <c r="O173" s="435"/>
      <c r="P173" s="435"/>
      <c r="Q173" s="435"/>
      <c r="S173" s="466" t="str">
        <f t="shared" si="66"/>
        <v>209214</v>
      </c>
      <c r="T173" s="40">
        <v>37</v>
      </c>
      <c r="U173" s="40">
        <f t="shared" si="47"/>
        <v>8140</v>
      </c>
      <c r="V173" s="108"/>
    </row>
    <row r="174" spans="1:22" x14ac:dyDescent="0.25">
      <c r="A174" s="73" t="s">
        <v>1026</v>
      </c>
      <c r="B174" s="70" t="s">
        <v>1139</v>
      </c>
      <c r="C174" s="183" t="s">
        <v>628</v>
      </c>
      <c r="D174" s="182" t="s">
        <v>1155</v>
      </c>
      <c r="E174" s="67" t="s">
        <v>529</v>
      </c>
      <c r="F174" s="163">
        <v>1300</v>
      </c>
      <c r="G174" s="58" t="s">
        <v>528</v>
      </c>
      <c r="H174" s="163">
        <v>1</v>
      </c>
      <c r="I174" s="289">
        <f t="shared" si="49"/>
        <v>1300</v>
      </c>
      <c r="J174" s="44">
        <f t="shared" si="50"/>
        <v>11</v>
      </c>
      <c r="K174" s="43">
        <f t="shared" si="51"/>
        <v>13.2</v>
      </c>
      <c r="L174" s="42">
        <f t="shared" si="48"/>
        <v>14300</v>
      </c>
      <c r="M174" s="41">
        <f t="shared" si="52"/>
        <v>17160</v>
      </c>
      <c r="N174" s="435"/>
      <c r="O174" s="435"/>
      <c r="P174" s="435"/>
      <c r="Q174" s="435"/>
      <c r="S174" s="466" t="str">
        <f t="shared" si="66"/>
        <v>193449</v>
      </c>
      <c r="T174" s="40">
        <v>11</v>
      </c>
      <c r="U174" s="40">
        <f t="shared" si="47"/>
        <v>14300</v>
      </c>
      <c r="V174" s="108"/>
    </row>
    <row r="175" spans="1:22" x14ac:dyDescent="0.25">
      <c r="A175" s="73" t="s">
        <v>1026</v>
      </c>
      <c r="B175" s="72" t="s">
        <v>1139</v>
      </c>
      <c r="C175" s="183" t="s">
        <v>627</v>
      </c>
      <c r="D175" s="182" t="s">
        <v>1156</v>
      </c>
      <c r="E175" s="67" t="s">
        <v>529</v>
      </c>
      <c r="F175" s="163">
        <v>1170</v>
      </c>
      <c r="G175" s="58" t="s">
        <v>528</v>
      </c>
      <c r="H175" s="163">
        <v>1</v>
      </c>
      <c r="I175" s="289">
        <f t="shared" si="49"/>
        <v>1170</v>
      </c>
      <c r="J175" s="44">
        <f t="shared" si="50"/>
        <v>11.7</v>
      </c>
      <c r="K175" s="43">
        <f t="shared" si="51"/>
        <v>14.04</v>
      </c>
      <c r="L175" s="42">
        <f t="shared" si="48"/>
        <v>13689</v>
      </c>
      <c r="M175" s="41">
        <f t="shared" si="52"/>
        <v>16426.8</v>
      </c>
      <c r="N175" s="435"/>
      <c r="O175" s="435"/>
      <c r="P175" s="435"/>
      <c r="Q175" s="435"/>
      <c r="S175" s="466" t="str">
        <f t="shared" si="66"/>
        <v>193633</v>
      </c>
      <c r="T175" s="40">
        <v>11.7</v>
      </c>
      <c r="U175" s="40">
        <f t="shared" si="47"/>
        <v>13689</v>
      </c>
      <c r="V175" s="108"/>
    </row>
    <row r="176" spans="1:22" x14ac:dyDescent="0.25">
      <c r="A176" s="73" t="s">
        <v>1026</v>
      </c>
      <c r="B176" s="72" t="s">
        <v>1139</v>
      </c>
      <c r="C176" s="183" t="s">
        <v>626</v>
      </c>
      <c r="D176" s="182" t="s">
        <v>1157</v>
      </c>
      <c r="E176" s="67" t="s">
        <v>529</v>
      </c>
      <c r="F176" s="163">
        <v>930</v>
      </c>
      <c r="G176" s="58" t="s">
        <v>528</v>
      </c>
      <c r="H176" s="163">
        <v>1</v>
      </c>
      <c r="I176" s="289">
        <f t="shared" si="49"/>
        <v>930</v>
      </c>
      <c r="J176" s="44">
        <f t="shared" si="50"/>
        <v>13</v>
      </c>
      <c r="K176" s="43">
        <f t="shared" si="51"/>
        <v>15.6</v>
      </c>
      <c r="L176" s="42">
        <f t="shared" si="48"/>
        <v>12090</v>
      </c>
      <c r="M176" s="41">
        <f t="shared" si="52"/>
        <v>14508</v>
      </c>
      <c r="N176" s="435"/>
      <c r="O176" s="435"/>
      <c r="P176" s="435"/>
      <c r="Q176" s="435"/>
      <c r="S176" s="466" t="str">
        <f t="shared" si="66"/>
        <v>193635</v>
      </c>
      <c r="T176" s="40">
        <v>13</v>
      </c>
      <c r="U176" s="40">
        <f t="shared" si="47"/>
        <v>12090</v>
      </c>
      <c r="V176" s="108"/>
    </row>
    <row r="177" spans="1:22" x14ac:dyDescent="0.25">
      <c r="A177" s="73" t="s">
        <v>1026</v>
      </c>
      <c r="B177" s="72" t="s">
        <v>1139</v>
      </c>
      <c r="C177" s="183" t="s">
        <v>625</v>
      </c>
      <c r="D177" s="182" t="s">
        <v>1158</v>
      </c>
      <c r="E177" s="67" t="s">
        <v>529</v>
      </c>
      <c r="F177" s="163">
        <v>720</v>
      </c>
      <c r="G177" s="161" t="s">
        <v>528</v>
      </c>
      <c r="H177" s="163">
        <v>1</v>
      </c>
      <c r="I177" s="288">
        <f t="shared" ref="I177:I208" si="67">H177*F177</f>
        <v>720</v>
      </c>
      <c r="J177" s="44">
        <f t="shared" si="50"/>
        <v>13.6</v>
      </c>
      <c r="K177" s="43">
        <f t="shared" si="51"/>
        <v>16.32</v>
      </c>
      <c r="L177" s="42">
        <f t="shared" si="48"/>
        <v>9792</v>
      </c>
      <c r="M177" s="41">
        <f t="shared" si="52"/>
        <v>11750.4</v>
      </c>
      <c r="N177" s="435"/>
      <c r="O177" s="435"/>
      <c r="P177" s="435"/>
      <c r="Q177" s="435"/>
      <c r="S177" s="466" t="str">
        <f t="shared" si="66"/>
        <v>193637</v>
      </c>
      <c r="T177" s="40">
        <v>13.600000000000001</v>
      </c>
      <c r="U177" s="40">
        <f t="shared" si="47"/>
        <v>9792</v>
      </c>
      <c r="V177" s="108"/>
    </row>
    <row r="178" spans="1:22" x14ac:dyDescent="0.25">
      <c r="A178" s="73" t="s">
        <v>1026</v>
      </c>
      <c r="B178" s="72" t="s">
        <v>1139</v>
      </c>
      <c r="C178" s="183" t="s">
        <v>624</v>
      </c>
      <c r="D178" s="182" t="s">
        <v>1159</v>
      </c>
      <c r="E178" s="67" t="s">
        <v>529</v>
      </c>
      <c r="F178" s="163">
        <v>560</v>
      </c>
      <c r="G178" s="58" t="s">
        <v>528</v>
      </c>
      <c r="H178" s="163">
        <v>1</v>
      </c>
      <c r="I178" s="289">
        <f t="shared" si="67"/>
        <v>560</v>
      </c>
      <c r="J178" s="44">
        <f t="shared" si="50"/>
        <v>14.4</v>
      </c>
      <c r="K178" s="43">
        <f t="shared" si="51"/>
        <v>17.28</v>
      </c>
      <c r="L178" s="42">
        <f t="shared" si="48"/>
        <v>8064</v>
      </c>
      <c r="M178" s="41">
        <f t="shared" si="52"/>
        <v>9676.7999999999993</v>
      </c>
      <c r="N178" s="435"/>
      <c r="O178" s="435"/>
      <c r="P178" s="435"/>
      <c r="Q178" s="435"/>
      <c r="S178" s="466" t="str">
        <f t="shared" si="66"/>
        <v>193638</v>
      </c>
      <c r="T178" s="40">
        <v>14.4</v>
      </c>
      <c r="U178" s="40">
        <f t="shared" si="47"/>
        <v>8064</v>
      </c>
      <c r="V178" s="108"/>
    </row>
    <row r="179" spans="1:22" x14ac:dyDescent="0.25">
      <c r="A179" s="73" t="s">
        <v>1026</v>
      </c>
      <c r="B179" s="72" t="s">
        <v>1139</v>
      </c>
      <c r="C179" s="184" t="s">
        <v>623</v>
      </c>
      <c r="D179" s="182" t="s">
        <v>1160</v>
      </c>
      <c r="E179" s="67" t="s">
        <v>529</v>
      </c>
      <c r="F179" s="163">
        <v>530</v>
      </c>
      <c r="G179" s="58" t="s">
        <v>528</v>
      </c>
      <c r="H179" s="163">
        <v>1</v>
      </c>
      <c r="I179" s="289">
        <f t="shared" si="67"/>
        <v>530</v>
      </c>
      <c r="J179" s="44">
        <f t="shared" si="50"/>
        <v>15.6</v>
      </c>
      <c r="K179" s="43">
        <f t="shared" si="51"/>
        <v>18.72</v>
      </c>
      <c r="L179" s="42">
        <f t="shared" si="48"/>
        <v>8268</v>
      </c>
      <c r="M179" s="41">
        <f t="shared" si="52"/>
        <v>9921.6</v>
      </c>
      <c r="N179" s="435"/>
      <c r="O179" s="435"/>
      <c r="P179" s="435"/>
      <c r="Q179" s="435"/>
      <c r="S179" s="466" t="str">
        <f t="shared" si="66"/>
        <v>193641</v>
      </c>
      <c r="T179" s="40">
        <v>15.600000000000001</v>
      </c>
      <c r="U179" s="40">
        <f t="shared" si="47"/>
        <v>8268</v>
      </c>
      <c r="V179" s="108"/>
    </row>
    <row r="180" spans="1:22" x14ac:dyDescent="0.25">
      <c r="A180" s="73" t="s">
        <v>1026</v>
      </c>
      <c r="B180" s="72" t="s">
        <v>1139</v>
      </c>
      <c r="C180" s="183" t="s">
        <v>622</v>
      </c>
      <c r="D180" s="182" t="s">
        <v>1161</v>
      </c>
      <c r="E180" s="67" t="s">
        <v>529</v>
      </c>
      <c r="F180" s="163">
        <v>470</v>
      </c>
      <c r="G180" s="58" t="s">
        <v>528</v>
      </c>
      <c r="H180" s="163">
        <v>1</v>
      </c>
      <c r="I180" s="289">
        <f t="shared" si="67"/>
        <v>470</v>
      </c>
      <c r="J180" s="44">
        <f t="shared" si="50"/>
        <v>17</v>
      </c>
      <c r="K180" s="43">
        <f t="shared" si="51"/>
        <v>20.399999999999999</v>
      </c>
      <c r="L180" s="42">
        <f t="shared" si="48"/>
        <v>7990</v>
      </c>
      <c r="M180" s="41">
        <f t="shared" si="52"/>
        <v>9588</v>
      </c>
      <c r="N180" s="435"/>
      <c r="O180" s="435"/>
      <c r="P180" s="435"/>
      <c r="Q180" s="435"/>
      <c r="S180" s="466" t="str">
        <f t="shared" si="66"/>
        <v>193643</v>
      </c>
      <c r="T180" s="40">
        <v>17</v>
      </c>
      <c r="U180" s="40">
        <f t="shared" si="47"/>
        <v>7990</v>
      </c>
      <c r="V180" s="108"/>
    </row>
    <row r="181" spans="1:22" x14ac:dyDescent="0.25">
      <c r="A181" s="73" t="s">
        <v>1026</v>
      </c>
      <c r="B181" s="72" t="s">
        <v>1139</v>
      </c>
      <c r="C181" s="183" t="s">
        <v>621</v>
      </c>
      <c r="D181" s="182" t="s">
        <v>1162</v>
      </c>
      <c r="E181" s="67" t="s">
        <v>529</v>
      </c>
      <c r="F181" s="163">
        <v>450</v>
      </c>
      <c r="G181" s="58" t="s">
        <v>528</v>
      </c>
      <c r="H181" s="163">
        <v>1</v>
      </c>
      <c r="I181" s="289">
        <f t="shared" si="67"/>
        <v>450</v>
      </c>
      <c r="J181" s="44">
        <f t="shared" si="50"/>
        <v>18.8</v>
      </c>
      <c r="K181" s="43">
        <f t="shared" si="51"/>
        <v>22.56</v>
      </c>
      <c r="L181" s="42">
        <f t="shared" si="48"/>
        <v>8460</v>
      </c>
      <c r="M181" s="41">
        <f t="shared" si="52"/>
        <v>10152</v>
      </c>
      <c r="N181" s="435"/>
      <c r="O181" s="435"/>
      <c r="P181" s="435"/>
      <c r="Q181" s="435"/>
      <c r="S181" s="466" t="str">
        <f t="shared" si="66"/>
        <v>193644</v>
      </c>
      <c r="T181" s="40">
        <v>18.8</v>
      </c>
      <c r="U181" s="40">
        <f t="shared" si="47"/>
        <v>8460</v>
      </c>
      <c r="V181" s="108"/>
    </row>
    <row r="182" spans="1:22" x14ac:dyDescent="0.25">
      <c r="A182" s="73" t="s">
        <v>1026</v>
      </c>
      <c r="B182" s="72" t="s">
        <v>1139</v>
      </c>
      <c r="C182" s="183" t="s">
        <v>620</v>
      </c>
      <c r="D182" s="182" t="s">
        <v>1163</v>
      </c>
      <c r="E182" s="67" t="s">
        <v>529</v>
      </c>
      <c r="F182" s="163">
        <v>370</v>
      </c>
      <c r="G182" s="58" t="s">
        <v>528</v>
      </c>
      <c r="H182" s="163">
        <v>1</v>
      </c>
      <c r="I182" s="289">
        <f t="shared" si="67"/>
        <v>370</v>
      </c>
      <c r="J182" s="44">
        <f t="shared" si="50"/>
        <v>20.8</v>
      </c>
      <c r="K182" s="43">
        <f t="shared" si="51"/>
        <v>24.96</v>
      </c>
      <c r="L182" s="42">
        <f t="shared" si="48"/>
        <v>7696</v>
      </c>
      <c r="M182" s="41">
        <f t="shared" si="52"/>
        <v>9235.2000000000007</v>
      </c>
      <c r="N182" s="435"/>
      <c r="O182" s="435"/>
      <c r="P182" s="435"/>
      <c r="Q182" s="435"/>
      <c r="S182" s="466" t="str">
        <f t="shared" si="66"/>
        <v>193580</v>
      </c>
      <c r="T182" s="40">
        <v>20.8</v>
      </c>
      <c r="U182" s="40">
        <f t="shared" si="47"/>
        <v>7696</v>
      </c>
      <c r="V182" s="108"/>
    </row>
    <row r="183" spans="1:22" x14ac:dyDescent="0.25">
      <c r="A183" s="73" t="s">
        <v>1026</v>
      </c>
      <c r="B183" s="72" t="s">
        <v>1139</v>
      </c>
      <c r="C183" s="183" t="s">
        <v>619</v>
      </c>
      <c r="D183" s="182" t="s">
        <v>1164</v>
      </c>
      <c r="E183" s="67" t="s">
        <v>529</v>
      </c>
      <c r="F183" s="163">
        <v>330</v>
      </c>
      <c r="G183" s="58" t="s">
        <v>528</v>
      </c>
      <c r="H183" s="163">
        <v>1</v>
      </c>
      <c r="I183" s="289">
        <f t="shared" si="67"/>
        <v>330</v>
      </c>
      <c r="J183" s="44">
        <f t="shared" ref="J183:J214" si="68">ROUND(T183*(1-$M$13),2)</f>
        <v>22.8</v>
      </c>
      <c r="K183" s="43">
        <f t="shared" si="51"/>
        <v>27.36</v>
      </c>
      <c r="L183" s="42">
        <f t="shared" si="48"/>
        <v>7524</v>
      </c>
      <c r="M183" s="41">
        <f t="shared" si="52"/>
        <v>9028.7999999999993</v>
      </c>
      <c r="N183" s="435"/>
      <c r="O183" s="435"/>
      <c r="P183" s="435"/>
      <c r="Q183" s="435"/>
      <c r="S183" s="466" t="str">
        <f t="shared" si="66"/>
        <v>193582</v>
      </c>
      <c r="T183" s="40">
        <v>22.8</v>
      </c>
      <c r="U183" s="40">
        <f t="shared" si="47"/>
        <v>7524</v>
      </c>
      <c r="V183" s="108"/>
    </row>
    <row r="184" spans="1:22" x14ac:dyDescent="0.25">
      <c r="A184" s="73" t="s">
        <v>1026</v>
      </c>
      <c r="B184" s="72" t="s">
        <v>1139</v>
      </c>
      <c r="C184" s="184" t="s">
        <v>618</v>
      </c>
      <c r="D184" s="182" t="s">
        <v>1165</v>
      </c>
      <c r="E184" s="67" t="s">
        <v>529</v>
      </c>
      <c r="F184" s="163">
        <v>280</v>
      </c>
      <c r="G184" s="161" t="s">
        <v>528</v>
      </c>
      <c r="H184" s="163">
        <v>1</v>
      </c>
      <c r="I184" s="288">
        <f t="shared" si="67"/>
        <v>280</v>
      </c>
      <c r="J184" s="44">
        <f t="shared" si="68"/>
        <v>25.4</v>
      </c>
      <c r="K184" s="43">
        <f t="shared" si="51"/>
        <v>30.48</v>
      </c>
      <c r="L184" s="42">
        <f t="shared" si="48"/>
        <v>7112</v>
      </c>
      <c r="M184" s="41">
        <f t="shared" si="52"/>
        <v>8534.4</v>
      </c>
      <c r="N184" s="435"/>
      <c r="O184" s="435"/>
      <c r="P184" s="435"/>
      <c r="Q184" s="435"/>
      <c r="S184" s="466" t="str">
        <f t="shared" si="66"/>
        <v>193583</v>
      </c>
      <c r="T184" s="40">
        <v>25.400000000000002</v>
      </c>
      <c r="U184" s="40">
        <f t="shared" si="47"/>
        <v>7112</v>
      </c>
      <c r="V184" s="108"/>
    </row>
    <row r="185" spans="1:22" x14ac:dyDescent="0.25">
      <c r="A185" s="73" t="s">
        <v>1026</v>
      </c>
      <c r="B185" s="72" t="s">
        <v>1139</v>
      </c>
      <c r="C185" s="183" t="s">
        <v>617</v>
      </c>
      <c r="D185" s="182" t="s">
        <v>1166</v>
      </c>
      <c r="E185" s="67" t="s">
        <v>529</v>
      </c>
      <c r="F185" s="163">
        <v>260</v>
      </c>
      <c r="G185" s="58" t="s">
        <v>528</v>
      </c>
      <c r="H185" s="163">
        <v>1</v>
      </c>
      <c r="I185" s="289">
        <f t="shared" si="67"/>
        <v>260</v>
      </c>
      <c r="J185" s="44">
        <f t="shared" si="68"/>
        <v>28.6</v>
      </c>
      <c r="K185" s="43">
        <f t="shared" si="51"/>
        <v>34.32</v>
      </c>
      <c r="L185" s="42">
        <f t="shared" si="48"/>
        <v>7436</v>
      </c>
      <c r="M185" s="41">
        <f t="shared" si="52"/>
        <v>8923.2000000000007</v>
      </c>
      <c r="N185" s="435"/>
      <c r="O185" s="435"/>
      <c r="P185" s="435"/>
      <c r="Q185" s="435"/>
      <c r="S185" s="466" t="str">
        <f t="shared" si="66"/>
        <v>193585</v>
      </c>
      <c r="T185" s="40">
        <v>28.6</v>
      </c>
      <c r="U185" s="40">
        <f t="shared" si="47"/>
        <v>7436</v>
      </c>
      <c r="V185" s="108"/>
    </row>
    <row r="186" spans="1:22" x14ac:dyDescent="0.25">
      <c r="A186" s="73" t="s">
        <v>1026</v>
      </c>
      <c r="B186" s="72" t="s">
        <v>1139</v>
      </c>
      <c r="C186" s="183" t="s">
        <v>616</v>
      </c>
      <c r="D186" s="182" t="s">
        <v>1167</v>
      </c>
      <c r="E186" s="67" t="s">
        <v>529</v>
      </c>
      <c r="F186" s="163">
        <v>240</v>
      </c>
      <c r="G186" s="58" t="s">
        <v>528</v>
      </c>
      <c r="H186" s="163">
        <v>1</v>
      </c>
      <c r="I186" s="289">
        <f t="shared" si="67"/>
        <v>240</v>
      </c>
      <c r="J186" s="44">
        <f t="shared" si="68"/>
        <v>33.200000000000003</v>
      </c>
      <c r="K186" s="43">
        <f t="shared" si="51"/>
        <v>39.840000000000003</v>
      </c>
      <c r="L186" s="42">
        <f t="shared" si="48"/>
        <v>7968</v>
      </c>
      <c r="M186" s="41">
        <f t="shared" si="52"/>
        <v>9561.6</v>
      </c>
      <c r="N186" s="435"/>
      <c r="O186" s="435"/>
      <c r="P186" s="435"/>
      <c r="Q186" s="435"/>
      <c r="S186" s="466" t="str">
        <f t="shared" si="66"/>
        <v>193587</v>
      </c>
      <c r="T186" s="40">
        <v>33.200000000000003</v>
      </c>
      <c r="U186" s="40">
        <f t="shared" si="47"/>
        <v>7968</v>
      </c>
      <c r="V186" s="108"/>
    </row>
    <row r="187" spans="1:22" x14ac:dyDescent="0.25">
      <c r="A187" s="73" t="s">
        <v>1026</v>
      </c>
      <c r="B187" s="302" t="s">
        <v>609</v>
      </c>
      <c r="C187" s="183" t="s">
        <v>615</v>
      </c>
      <c r="D187" s="182" t="s">
        <v>1121</v>
      </c>
      <c r="E187" s="67" t="s">
        <v>529</v>
      </c>
      <c r="F187" s="163">
        <v>500</v>
      </c>
      <c r="G187" s="58" t="s">
        <v>528</v>
      </c>
      <c r="H187" s="163">
        <v>1</v>
      </c>
      <c r="I187" s="289">
        <f t="shared" si="67"/>
        <v>500</v>
      </c>
      <c r="J187" s="44">
        <f t="shared" si="68"/>
        <v>9</v>
      </c>
      <c r="K187" s="43">
        <f t="shared" si="51"/>
        <v>10.8</v>
      </c>
      <c r="L187" s="42">
        <f t="shared" si="48"/>
        <v>4500</v>
      </c>
      <c r="M187" s="41">
        <f t="shared" si="52"/>
        <v>5400</v>
      </c>
      <c r="N187" s="435"/>
      <c r="O187" s="435"/>
      <c r="P187" s="435"/>
      <c r="Q187" s="435"/>
      <c r="S187" s="466" t="str">
        <f t="shared" si="66"/>
        <v>40406</v>
      </c>
      <c r="T187" s="40">
        <v>9</v>
      </c>
      <c r="U187" s="40">
        <f t="shared" si="47"/>
        <v>4500</v>
      </c>
      <c r="V187" s="108"/>
    </row>
    <row r="188" spans="1:22" x14ac:dyDescent="0.25">
      <c r="A188" s="73" t="s">
        <v>1026</v>
      </c>
      <c r="B188" s="303" t="s">
        <v>609</v>
      </c>
      <c r="C188" s="183" t="s">
        <v>614</v>
      </c>
      <c r="D188" s="182" t="s">
        <v>1122</v>
      </c>
      <c r="E188" s="67" t="s">
        <v>529</v>
      </c>
      <c r="F188" s="163">
        <v>500</v>
      </c>
      <c r="G188" s="58" t="s">
        <v>528</v>
      </c>
      <c r="H188" s="163">
        <v>1</v>
      </c>
      <c r="I188" s="289">
        <f t="shared" si="67"/>
        <v>500</v>
      </c>
      <c r="J188" s="44">
        <f t="shared" si="68"/>
        <v>11</v>
      </c>
      <c r="K188" s="43">
        <f t="shared" si="51"/>
        <v>13.2</v>
      </c>
      <c r="L188" s="42">
        <f t="shared" si="48"/>
        <v>5500</v>
      </c>
      <c r="M188" s="41">
        <f t="shared" si="52"/>
        <v>6600</v>
      </c>
      <c r="N188" s="435"/>
      <c r="O188" s="435"/>
      <c r="P188" s="435"/>
      <c r="Q188" s="435"/>
      <c r="S188" s="466" t="str">
        <f t="shared" si="66"/>
        <v>40408</v>
      </c>
      <c r="T188" s="40">
        <v>11</v>
      </c>
      <c r="U188" s="40">
        <f t="shared" si="47"/>
        <v>5500</v>
      </c>
      <c r="V188" s="108"/>
    </row>
    <row r="189" spans="1:22" x14ac:dyDescent="0.25">
      <c r="A189" s="73" t="s">
        <v>1026</v>
      </c>
      <c r="B189" s="303" t="s">
        <v>609</v>
      </c>
      <c r="C189" s="183" t="s">
        <v>613</v>
      </c>
      <c r="D189" s="182" t="s">
        <v>1123</v>
      </c>
      <c r="E189" s="67" t="s">
        <v>529</v>
      </c>
      <c r="F189" s="163">
        <v>500</v>
      </c>
      <c r="G189" s="58" t="s">
        <v>528</v>
      </c>
      <c r="H189" s="163">
        <v>1</v>
      </c>
      <c r="I189" s="289">
        <f t="shared" si="67"/>
        <v>500</v>
      </c>
      <c r="J189" s="44">
        <f t="shared" si="68"/>
        <v>13.6</v>
      </c>
      <c r="K189" s="43">
        <f t="shared" si="51"/>
        <v>16.32</v>
      </c>
      <c r="L189" s="42">
        <f t="shared" si="48"/>
        <v>6800</v>
      </c>
      <c r="M189" s="41">
        <f t="shared" si="52"/>
        <v>8160</v>
      </c>
      <c r="N189" s="435"/>
      <c r="O189" s="435"/>
      <c r="P189" s="435"/>
      <c r="Q189" s="435"/>
      <c r="S189" s="466" t="str">
        <f t="shared" si="66"/>
        <v>52559</v>
      </c>
      <c r="T189" s="40">
        <v>13.600000000000001</v>
      </c>
      <c r="U189" s="40">
        <f t="shared" si="47"/>
        <v>6800</v>
      </c>
      <c r="V189" s="108"/>
    </row>
    <row r="190" spans="1:22" x14ac:dyDescent="0.25">
      <c r="A190" s="73" t="s">
        <v>1026</v>
      </c>
      <c r="B190" s="303" t="s">
        <v>609</v>
      </c>
      <c r="C190" s="183" t="s">
        <v>612</v>
      </c>
      <c r="D190" s="182" t="s">
        <v>1124</v>
      </c>
      <c r="E190" s="67" t="s">
        <v>529</v>
      </c>
      <c r="F190" s="163">
        <v>500</v>
      </c>
      <c r="G190" s="58" t="s">
        <v>528</v>
      </c>
      <c r="H190" s="163">
        <v>1</v>
      </c>
      <c r="I190" s="289">
        <f t="shared" si="67"/>
        <v>500</v>
      </c>
      <c r="J190" s="44">
        <f t="shared" si="68"/>
        <v>20.8</v>
      </c>
      <c r="K190" s="43">
        <f t="shared" si="51"/>
        <v>24.96</v>
      </c>
      <c r="L190" s="42">
        <f t="shared" si="48"/>
        <v>10400</v>
      </c>
      <c r="M190" s="41">
        <f t="shared" si="52"/>
        <v>12480</v>
      </c>
      <c r="N190" s="435"/>
      <c r="O190" s="435"/>
      <c r="P190" s="435"/>
      <c r="Q190" s="435"/>
      <c r="S190" s="466" t="str">
        <f t="shared" si="66"/>
        <v>55073</v>
      </c>
      <c r="T190" s="40">
        <v>20.8</v>
      </c>
      <c r="U190" s="40">
        <f t="shared" si="47"/>
        <v>10400</v>
      </c>
      <c r="V190" s="108"/>
    </row>
    <row r="191" spans="1:22" x14ac:dyDescent="0.25">
      <c r="A191" s="73" t="s">
        <v>1026</v>
      </c>
      <c r="B191" s="303" t="s">
        <v>609</v>
      </c>
      <c r="C191" s="183" t="s">
        <v>611</v>
      </c>
      <c r="D191" s="182" t="s">
        <v>1125</v>
      </c>
      <c r="E191" s="67" t="s">
        <v>529</v>
      </c>
      <c r="F191" s="163">
        <v>350</v>
      </c>
      <c r="G191" s="58" t="s">
        <v>528</v>
      </c>
      <c r="H191" s="163">
        <v>1</v>
      </c>
      <c r="I191" s="289">
        <f t="shared" si="67"/>
        <v>350</v>
      </c>
      <c r="J191" s="44">
        <f t="shared" si="68"/>
        <v>26.6</v>
      </c>
      <c r="K191" s="43">
        <f t="shared" si="51"/>
        <v>31.92</v>
      </c>
      <c r="L191" s="42">
        <f t="shared" si="48"/>
        <v>9310</v>
      </c>
      <c r="M191" s="41">
        <f t="shared" si="52"/>
        <v>11172</v>
      </c>
      <c r="N191" s="435"/>
      <c r="O191" s="435"/>
      <c r="P191" s="435"/>
      <c r="Q191" s="435"/>
      <c r="S191" s="466" t="str">
        <f t="shared" si="66"/>
        <v>90185</v>
      </c>
      <c r="T191" s="40">
        <v>26.6</v>
      </c>
      <c r="U191" s="40">
        <f t="shared" si="47"/>
        <v>9310</v>
      </c>
      <c r="V191" s="108"/>
    </row>
    <row r="192" spans="1:22" x14ac:dyDescent="0.25">
      <c r="A192" s="73" t="s">
        <v>1026</v>
      </c>
      <c r="B192" s="303" t="s">
        <v>609</v>
      </c>
      <c r="C192" s="183" t="s">
        <v>610</v>
      </c>
      <c r="D192" s="182" t="s">
        <v>1126</v>
      </c>
      <c r="E192" s="67" t="s">
        <v>529</v>
      </c>
      <c r="F192" s="163">
        <v>250</v>
      </c>
      <c r="G192" s="58" t="s">
        <v>528</v>
      </c>
      <c r="H192" s="163">
        <v>1</v>
      </c>
      <c r="I192" s="289">
        <f t="shared" si="67"/>
        <v>250</v>
      </c>
      <c r="J192" s="44">
        <f t="shared" si="68"/>
        <v>45.5</v>
      </c>
      <c r="K192" s="43">
        <f t="shared" si="51"/>
        <v>54.6</v>
      </c>
      <c r="L192" s="42">
        <f t="shared" si="48"/>
        <v>11375</v>
      </c>
      <c r="M192" s="41">
        <f t="shared" si="52"/>
        <v>13650</v>
      </c>
      <c r="N192" s="435"/>
      <c r="O192" s="435"/>
      <c r="P192" s="435"/>
      <c r="Q192" s="435"/>
      <c r="S192" s="466" t="str">
        <f t="shared" si="66"/>
        <v>100939</v>
      </c>
      <c r="T192" s="40">
        <v>45.5</v>
      </c>
      <c r="U192" s="40">
        <f t="shared" si="47"/>
        <v>11375</v>
      </c>
      <c r="V192" s="108"/>
    </row>
    <row r="193" spans="1:22" x14ac:dyDescent="0.25">
      <c r="A193" s="73" t="s">
        <v>1026</v>
      </c>
      <c r="B193" s="303" t="s">
        <v>609</v>
      </c>
      <c r="C193" s="183" t="s">
        <v>608</v>
      </c>
      <c r="D193" s="182" t="s">
        <v>1127</v>
      </c>
      <c r="E193" s="67" t="s">
        <v>529</v>
      </c>
      <c r="F193" s="163">
        <v>200</v>
      </c>
      <c r="G193" s="58" t="s">
        <v>528</v>
      </c>
      <c r="H193" s="163">
        <v>1</v>
      </c>
      <c r="I193" s="289">
        <f t="shared" si="67"/>
        <v>200</v>
      </c>
      <c r="J193" s="44">
        <f t="shared" si="68"/>
        <v>65.599999999999994</v>
      </c>
      <c r="K193" s="43">
        <f t="shared" si="51"/>
        <v>78.72</v>
      </c>
      <c r="L193" s="42">
        <f t="shared" si="48"/>
        <v>13120</v>
      </c>
      <c r="M193" s="41">
        <f t="shared" si="52"/>
        <v>15744</v>
      </c>
      <c r="N193" s="435"/>
      <c r="O193" s="435"/>
      <c r="P193" s="435"/>
      <c r="Q193" s="435"/>
      <c r="S193" s="466" t="str">
        <f t="shared" si="66"/>
        <v>251648</v>
      </c>
      <c r="T193" s="40">
        <v>65.600000000000009</v>
      </c>
      <c r="U193" s="40">
        <f t="shared" si="47"/>
        <v>13120</v>
      </c>
      <c r="V193" s="108"/>
    </row>
    <row r="194" spans="1:22" x14ac:dyDescent="0.25">
      <c r="A194" s="73" t="s">
        <v>1026</v>
      </c>
      <c r="B194" s="70" t="s">
        <v>602</v>
      </c>
      <c r="C194" s="183" t="s">
        <v>607</v>
      </c>
      <c r="D194" s="182" t="s">
        <v>1128</v>
      </c>
      <c r="E194" s="67" t="s">
        <v>529</v>
      </c>
      <c r="F194" s="163">
        <v>500</v>
      </c>
      <c r="G194" s="161" t="s">
        <v>528</v>
      </c>
      <c r="H194" s="163">
        <v>1</v>
      </c>
      <c r="I194" s="288">
        <f t="shared" si="67"/>
        <v>500</v>
      </c>
      <c r="J194" s="44">
        <f t="shared" si="68"/>
        <v>9</v>
      </c>
      <c r="K194" s="43">
        <f t="shared" si="51"/>
        <v>10.8</v>
      </c>
      <c r="L194" s="42">
        <f t="shared" si="48"/>
        <v>4500</v>
      </c>
      <c r="M194" s="41">
        <f t="shared" si="52"/>
        <v>5400</v>
      </c>
      <c r="N194" s="435"/>
      <c r="O194" s="435"/>
      <c r="P194" s="435"/>
      <c r="Q194" s="435"/>
      <c r="S194" s="466" t="str">
        <f t="shared" si="66"/>
        <v>40425</v>
      </c>
      <c r="T194" s="40">
        <v>9</v>
      </c>
      <c r="U194" s="40">
        <f t="shared" si="47"/>
        <v>4500</v>
      </c>
      <c r="V194" s="108"/>
    </row>
    <row r="195" spans="1:22" x14ac:dyDescent="0.25">
      <c r="A195" s="73" t="s">
        <v>1026</v>
      </c>
      <c r="B195" s="72" t="s">
        <v>602</v>
      </c>
      <c r="C195" s="183" t="s">
        <v>606</v>
      </c>
      <c r="D195" s="182" t="s">
        <v>1129</v>
      </c>
      <c r="E195" s="67" t="s">
        <v>529</v>
      </c>
      <c r="F195" s="163">
        <v>500</v>
      </c>
      <c r="G195" s="161" t="s">
        <v>528</v>
      </c>
      <c r="H195" s="163">
        <v>1</v>
      </c>
      <c r="I195" s="288">
        <f t="shared" si="67"/>
        <v>500</v>
      </c>
      <c r="J195" s="44">
        <f t="shared" si="68"/>
        <v>11</v>
      </c>
      <c r="K195" s="43">
        <f t="shared" si="51"/>
        <v>13.2</v>
      </c>
      <c r="L195" s="42">
        <f t="shared" si="48"/>
        <v>5500</v>
      </c>
      <c r="M195" s="41">
        <f t="shared" si="52"/>
        <v>6600</v>
      </c>
      <c r="N195" s="435"/>
      <c r="O195" s="435"/>
      <c r="P195" s="435"/>
      <c r="Q195" s="435"/>
      <c r="S195" s="466" t="str">
        <f t="shared" ref="S195:S226" si="69">C195</f>
        <v>40427</v>
      </c>
      <c r="T195" s="40">
        <v>11</v>
      </c>
      <c r="U195" s="40">
        <f t="shared" si="47"/>
        <v>5500</v>
      </c>
      <c r="V195" s="108"/>
    </row>
    <row r="196" spans="1:22" x14ac:dyDescent="0.25">
      <c r="A196" s="73" t="s">
        <v>1026</v>
      </c>
      <c r="B196" s="72" t="s">
        <v>602</v>
      </c>
      <c r="C196" s="183" t="s">
        <v>605</v>
      </c>
      <c r="D196" s="182" t="s">
        <v>1130</v>
      </c>
      <c r="E196" s="67" t="s">
        <v>529</v>
      </c>
      <c r="F196" s="163">
        <v>500</v>
      </c>
      <c r="G196" s="58" t="s">
        <v>528</v>
      </c>
      <c r="H196" s="163">
        <v>1</v>
      </c>
      <c r="I196" s="289">
        <f t="shared" si="67"/>
        <v>500</v>
      </c>
      <c r="J196" s="44">
        <f t="shared" si="68"/>
        <v>13</v>
      </c>
      <c r="K196" s="43">
        <f t="shared" si="51"/>
        <v>15.6</v>
      </c>
      <c r="L196" s="42">
        <f t="shared" si="48"/>
        <v>6500</v>
      </c>
      <c r="M196" s="41">
        <f t="shared" si="52"/>
        <v>7800</v>
      </c>
      <c r="N196" s="435"/>
      <c r="O196" s="435"/>
      <c r="P196" s="435"/>
      <c r="Q196" s="435"/>
      <c r="S196" s="466" t="str">
        <f t="shared" si="69"/>
        <v>40429</v>
      </c>
      <c r="T196" s="40">
        <v>13</v>
      </c>
      <c r="U196" s="40">
        <f t="shared" si="47"/>
        <v>6500</v>
      </c>
      <c r="V196" s="108"/>
    </row>
    <row r="197" spans="1:22" x14ac:dyDescent="0.25">
      <c r="A197" s="73" t="s">
        <v>1026</v>
      </c>
      <c r="B197" s="72" t="s">
        <v>602</v>
      </c>
      <c r="C197" s="184" t="s">
        <v>604</v>
      </c>
      <c r="D197" s="182" t="s">
        <v>1131</v>
      </c>
      <c r="E197" s="67" t="s">
        <v>529</v>
      </c>
      <c r="F197" s="163">
        <v>500</v>
      </c>
      <c r="G197" s="161" t="s">
        <v>528</v>
      </c>
      <c r="H197" s="163">
        <v>1</v>
      </c>
      <c r="I197" s="288">
        <f t="shared" si="67"/>
        <v>500</v>
      </c>
      <c r="J197" s="44">
        <f t="shared" si="68"/>
        <v>18.2</v>
      </c>
      <c r="K197" s="43">
        <f t="shared" si="51"/>
        <v>21.84</v>
      </c>
      <c r="L197" s="42">
        <f t="shared" si="48"/>
        <v>9100</v>
      </c>
      <c r="M197" s="41">
        <f t="shared" si="52"/>
        <v>10920</v>
      </c>
      <c r="N197" s="435"/>
      <c r="O197" s="435"/>
      <c r="P197" s="435"/>
      <c r="Q197" s="435"/>
      <c r="S197" s="466" t="str">
        <f t="shared" si="69"/>
        <v>40430</v>
      </c>
      <c r="T197" s="40">
        <v>18.2</v>
      </c>
      <c r="U197" s="40">
        <f t="shared" si="47"/>
        <v>9100</v>
      </c>
      <c r="V197" s="108"/>
    </row>
    <row r="198" spans="1:22" x14ac:dyDescent="0.25">
      <c r="A198" s="73" t="s">
        <v>1026</v>
      </c>
      <c r="B198" s="72" t="s">
        <v>602</v>
      </c>
      <c r="C198" s="183" t="s">
        <v>603</v>
      </c>
      <c r="D198" s="182" t="s">
        <v>1132</v>
      </c>
      <c r="E198" s="67" t="s">
        <v>529</v>
      </c>
      <c r="F198" s="163">
        <v>500</v>
      </c>
      <c r="G198" s="58" t="s">
        <v>528</v>
      </c>
      <c r="H198" s="163">
        <v>1</v>
      </c>
      <c r="I198" s="289">
        <f t="shared" si="67"/>
        <v>500</v>
      </c>
      <c r="J198" s="44">
        <f t="shared" si="68"/>
        <v>26</v>
      </c>
      <c r="K198" s="43">
        <f t="shared" si="51"/>
        <v>31.2</v>
      </c>
      <c r="L198" s="42">
        <f t="shared" si="48"/>
        <v>13000</v>
      </c>
      <c r="M198" s="41">
        <f t="shared" si="52"/>
        <v>15600</v>
      </c>
      <c r="N198" s="435"/>
      <c r="O198" s="435"/>
      <c r="P198" s="435"/>
      <c r="Q198" s="435"/>
      <c r="S198" s="466" t="str">
        <f t="shared" si="69"/>
        <v>125910</v>
      </c>
      <c r="T198" s="40">
        <v>26</v>
      </c>
      <c r="U198" s="40">
        <f t="shared" si="47"/>
        <v>13000</v>
      </c>
      <c r="V198" s="108"/>
    </row>
    <row r="199" spans="1:22" x14ac:dyDescent="0.25">
      <c r="A199" s="73" t="s">
        <v>1026</v>
      </c>
      <c r="B199" s="72" t="s">
        <v>602</v>
      </c>
      <c r="C199" s="183" t="s">
        <v>601</v>
      </c>
      <c r="D199" s="182" t="s">
        <v>1133</v>
      </c>
      <c r="E199" s="67" t="s">
        <v>529</v>
      </c>
      <c r="F199" s="163">
        <v>500</v>
      </c>
      <c r="G199" s="58" t="s">
        <v>528</v>
      </c>
      <c r="H199" s="163">
        <v>1</v>
      </c>
      <c r="I199" s="289">
        <f t="shared" si="67"/>
        <v>500</v>
      </c>
      <c r="J199" s="44">
        <f t="shared" si="68"/>
        <v>42.2</v>
      </c>
      <c r="K199" s="43">
        <f t="shared" si="51"/>
        <v>50.64</v>
      </c>
      <c r="L199" s="42">
        <f t="shared" si="48"/>
        <v>21100</v>
      </c>
      <c r="M199" s="41">
        <f t="shared" si="52"/>
        <v>25320</v>
      </c>
      <c r="N199" s="435"/>
      <c r="O199" s="435"/>
      <c r="P199" s="435"/>
      <c r="Q199" s="435"/>
      <c r="S199" s="466" t="str">
        <f t="shared" si="69"/>
        <v>122323</v>
      </c>
      <c r="T199" s="40">
        <v>42.2</v>
      </c>
      <c r="U199" s="40">
        <f t="shared" si="47"/>
        <v>21100</v>
      </c>
      <c r="V199" s="108"/>
    </row>
    <row r="200" spans="1:22" x14ac:dyDescent="0.25">
      <c r="A200" s="73" t="s">
        <v>1026</v>
      </c>
      <c r="B200" s="70" t="s">
        <v>597</v>
      </c>
      <c r="C200" s="183" t="s">
        <v>600</v>
      </c>
      <c r="D200" s="182" t="s">
        <v>1134</v>
      </c>
      <c r="E200" s="67" t="s">
        <v>529</v>
      </c>
      <c r="F200" s="163">
        <v>1200</v>
      </c>
      <c r="G200" s="161" t="s">
        <v>528</v>
      </c>
      <c r="H200" s="163">
        <v>1</v>
      </c>
      <c r="I200" s="288">
        <f t="shared" si="67"/>
        <v>1200</v>
      </c>
      <c r="J200" s="44">
        <f t="shared" si="68"/>
        <v>21.4</v>
      </c>
      <c r="K200" s="43">
        <f t="shared" si="51"/>
        <v>25.68</v>
      </c>
      <c r="L200" s="42">
        <f t="shared" si="48"/>
        <v>25680</v>
      </c>
      <c r="M200" s="41">
        <f t="shared" si="52"/>
        <v>30816</v>
      </c>
      <c r="N200" s="435"/>
      <c r="O200" s="435"/>
      <c r="P200" s="435"/>
      <c r="Q200" s="435"/>
      <c r="S200" s="466" t="str">
        <f t="shared" si="69"/>
        <v>193627</v>
      </c>
      <c r="T200" s="40">
        <v>21.400000000000002</v>
      </c>
      <c r="U200" s="40">
        <f t="shared" si="47"/>
        <v>25680</v>
      </c>
      <c r="V200" s="108"/>
    </row>
    <row r="201" spans="1:22" x14ac:dyDescent="0.25">
      <c r="A201" s="73" t="s">
        <v>1026</v>
      </c>
      <c r="B201" s="72" t="s">
        <v>597</v>
      </c>
      <c r="C201" s="183" t="s">
        <v>599</v>
      </c>
      <c r="D201" s="182" t="s">
        <v>1135</v>
      </c>
      <c r="E201" s="67" t="s">
        <v>529</v>
      </c>
      <c r="F201" s="163">
        <v>1000</v>
      </c>
      <c r="G201" s="161" t="s">
        <v>528</v>
      </c>
      <c r="H201" s="163">
        <v>1</v>
      </c>
      <c r="I201" s="288">
        <f t="shared" si="67"/>
        <v>1000</v>
      </c>
      <c r="J201" s="44">
        <f t="shared" si="68"/>
        <v>24</v>
      </c>
      <c r="K201" s="43">
        <f t="shared" si="51"/>
        <v>28.8</v>
      </c>
      <c r="L201" s="42">
        <f t="shared" si="48"/>
        <v>24000</v>
      </c>
      <c r="M201" s="41">
        <f t="shared" si="52"/>
        <v>28800</v>
      </c>
      <c r="N201" s="435"/>
      <c r="O201" s="435"/>
      <c r="P201" s="435"/>
      <c r="Q201" s="435"/>
      <c r="S201" s="466" t="str">
        <f t="shared" si="69"/>
        <v>193645</v>
      </c>
      <c r="T201" s="40">
        <v>24</v>
      </c>
      <c r="U201" s="40">
        <f t="shared" si="47"/>
        <v>24000</v>
      </c>
      <c r="V201" s="108"/>
    </row>
    <row r="202" spans="1:22" x14ac:dyDescent="0.25">
      <c r="A202" s="73" t="s">
        <v>1026</v>
      </c>
      <c r="B202" s="72" t="s">
        <v>597</v>
      </c>
      <c r="C202" s="183" t="s">
        <v>598</v>
      </c>
      <c r="D202" s="182" t="s">
        <v>1136</v>
      </c>
      <c r="E202" s="67" t="s">
        <v>529</v>
      </c>
      <c r="F202" s="163">
        <v>1000</v>
      </c>
      <c r="G202" s="58" t="s">
        <v>528</v>
      </c>
      <c r="H202" s="163">
        <v>1</v>
      </c>
      <c r="I202" s="289">
        <f t="shared" si="67"/>
        <v>1000</v>
      </c>
      <c r="J202" s="44">
        <f t="shared" si="68"/>
        <v>28.6</v>
      </c>
      <c r="K202" s="43">
        <f t="shared" si="51"/>
        <v>34.32</v>
      </c>
      <c r="L202" s="42">
        <f t="shared" si="48"/>
        <v>28600</v>
      </c>
      <c r="M202" s="41">
        <f t="shared" si="52"/>
        <v>34320</v>
      </c>
      <c r="N202" s="435"/>
      <c r="O202" s="435"/>
      <c r="P202" s="435"/>
      <c r="Q202" s="435"/>
      <c r="S202" s="466" t="str">
        <f t="shared" si="69"/>
        <v>193628</v>
      </c>
      <c r="T202" s="40">
        <v>28.6</v>
      </c>
      <c r="U202" s="40">
        <f t="shared" si="47"/>
        <v>28600</v>
      </c>
      <c r="V202" s="108"/>
    </row>
    <row r="203" spans="1:22" x14ac:dyDescent="0.25">
      <c r="A203" s="73" t="s">
        <v>1026</v>
      </c>
      <c r="B203" s="72" t="s">
        <v>597</v>
      </c>
      <c r="C203" s="183" t="s">
        <v>596</v>
      </c>
      <c r="D203" s="182" t="s">
        <v>1137</v>
      </c>
      <c r="E203" s="67" t="s">
        <v>529</v>
      </c>
      <c r="F203" s="163">
        <v>800</v>
      </c>
      <c r="G203" s="58" t="s">
        <v>528</v>
      </c>
      <c r="H203" s="163">
        <v>1</v>
      </c>
      <c r="I203" s="289">
        <f t="shared" si="67"/>
        <v>800</v>
      </c>
      <c r="J203" s="44">
        <f t="shared" si="68"/>
        <v>40.4</v>
      </c>
      <c r="K203" s="43">
        <f t="shared" ref="K203:K233" si="70">ROUND(J203*1.2,2)</f>
        <v>48.48</v>
      </c>
      <c r="L203" s="42">
        <f t="shared" si="48"/>
        <v>32320</v>
      </c>
      <c r="M203" s="41">
        <f t="shared" ref="M203:M233" si="71">ROUND(L203*1.2,2)</f>
        <v>38784</v>
      </c>
      <c r="N203" s="435"/>
      <c r="O203" s="435"/>
      <c r="P203" s="435"/>
      <c r="Q203" s="435"/>
      <c r="S203" s="466" t="str">
        <f t="shared" si="69"/>
        <v>193629</v>
      </c>
      <c r="T203" s="40">
        <v>40.400000000000006</v>
      </c>
      <c r="U203" s="40">
        <f t="shared" si="47"/>
        <v>32320</v>
      </c>
      <c r="V203" s="108"/>
    </row>
    <row r="204" spans="1:22" x14ac:dyDescent="0.25">
      <c r="A204" s="73" t="s">
        <v>1026</v>
      </c>
      <c r="B204" s="70" t="s">
        <v>591</v>
      </c>
      <c r="C204" s="183" t="s">
        <v>595</v>
      </c>
      <c r="D204" s="182" t="s">
        <v>594</v>
      </c>
      <c r="E204" s="67" t="s">
        <v>529</v>
      </c>
      <c r="F204" s="163">
        <v>500</v>
      </c>
      <c r="G204" s="58" t="s">
        <v>528</v>
      </c>
      <c r="H204" s="163">
        <v>1</v>
      </c>
      <c r="I204" s="289">
        <f t="shared" si="67"/>
        <v>500</v>
      </c>
      <c r="J204" s="44">
        <f t="shared" si="68"/>
        <v>10.4</v>
      </c>
      <c r="K204" s="43">
        <f t="shared" si="70"/>
        <v>12.48</v>
      </c>
      <c r="L204" s="42">
        <f t="shared" si="48"/>
        <v>5200</v>
      </c>
      <c r="M204" s="41">
        <f t="shared" si="71"/>
        <v>6240</v>
      </c>
      <c r="N204" s="435"/>
      <c r="O204" s="435"/>
      <c r="P204" s="435"/>
      <c r="Q204" s="435"/>
      <c r="S204" s="466" t="str">
        <f t="shared" si="69"/>
        <v>102256</v>
      </c>
      <c r="T204" s="40">
        <v>10.4</v>
      </c>
      <c r="U204" s="40">
        <f t="shared" si="47"/>
        <v>5200</v>
      </c>
      <c r="V204" s="108"/>
    </row>
    <row r="205" spans="1:22" x14ac:dyDescent="0.25">
      <c r="A205" s="73" t="s">
        <v>1026</v>
      </c>
      <c r="B205" s="72" t="s">
        <v>591</v>
      </c>
      <c r="C205" s="183" t="s">
        <v>593</v>
      </c>
      <c r="D205" s="182" t="s">
        <v>592</v>
      </c>
      <c r="E205" s="67" t="s">
        <v>529</v>
      </c>
      <c r="F205" s="163">
        <v>500</v>
      </c>
      <c r="G205" s="58" t="s">
        <v>528</v>
      </c>
      <c r="H205" s="163">
        <v>1</v>
      </c>
      <c r="I205" s="289">
        <f t="shared" si="67"/>
        <v>500</v>
      </c>
      <c r="J205" s="44">
        <f t="shared" si="68"/>
        <v>11</v>
      </c>
      <c r="K205" s="43">
        <f t="shared" si="70"/>
        <v>13.2</v>
      </c>
      <c r="L205" s="42">
        <f t="shared" si="48"/>
        <v>5500</v>
      </c>
      <c r="M205" s="41">
        <f t="shared" si="71"/>
        <v>6600</v>
      </c>
      <c r="N205" s="435"/>
      <c r="O205" s="435"/>
      <c r="P205" s="435"/>
      <c r="Q205" s="435"/>
      <c r="S205" s="466" t="str">
        <f t="shared" si="69"/>
        <v>102261</v>
      </c>
      <c r="T205" s="40">
        <v>11</v>
      </c>
      <c r="U205" s="40">
        <f t="shared" si="47"/>
        <v>5500</v>
      </c>
      <c r="V205" s="108"/>
    </row>
    <row r="206" spans="1:22" x14ac:dyDescent="0.25">
      <c r="A206" s="73" t="s">
        <v>1026</v>
      </c>
      <c r="B206" s="72" t="s">
        <v>591</v>
      </c>
      <c r="C206" s="183" t="s">
        <v>590</v>
      </c>
      <c r="D206" s="182" t="s">
        <v>589</v>
      </c>
      <c r="E206" s="67" t="s">
        <v>529</v>
      </c>
      <c r="F206" s="163">
        <v>500</v>
      </c>
      <c r="G206" s="58" t="s">
        <v>528</v>
      </c>
      <c r="H206" s="163">
        <v>1</v>
      </c>
      <c r="I206" s="289">
        <f t="shared" si="67"/>
        <v>500</v>
      </c>
      <c r="J206" s="44">
        <f t="shared" si="68"/>
        <v>12.4</v>
      </c>
      <c r="K206" s="43">
        <f t="shared" si="70"/>
        <v>14.88</v>
      </c>
      <c r="L206" s="42">
        <f t="shared" si="48"/>
        <v>6200</v>
      </c>
      <c r="M206" s="41">
        <f t="shared" si="71"/>
        <v>7440</v>
      </c>
      <c r="N206" s="435"/>
      <c r="O206" s="435"/>
      <c r="P206" s="435"/>
      <c r="Q206" s="435"/>
      <c r="S206" s="466" t="str">
        <f t="shared" si="69"/>
        <v>102263</v>
      </c>
      <c r="T206" s="40">
        <v>12.4</v>
      </c>
      <c r="U206" s="40">
        <f t="shared" si="47"/>
        <v>6200</v>
      </c>
      <c r="V206" s="108"/>
    </row>
    <row r="207" spans="1:22" x14ac:dyDescent="0.25">
      <c r="A207" s="73" t="s">
        <v>1026</v>
      </c>
      <c r="B207" s="70" t="s">
        <v>586</v>
      </c>
      <c r="C207" s="183" t="s">
        <v>588</v>
      </c>
      <c r="D207" s="182" t="s">
        <v>587</v>
      </c>
      <c r="E207" s="67" t="s">
        <v>529</v>
      </c>
      <c r="F207" s="163">
        <v>2500</v>
      </c>
      <c r="G207" s="58" t="s">
        <v>528</v>
      </c>
      <c r="H207" s="163">
        <v>1</v>
      </c>
      <c r="I207" s="289">
        <f t="shared" si="67"/>
        <v>2500</v>
      </c>
      <c r="J207" s="44">
        <f t="shared" si="68"/>
        <v>3.9</v>
      </c>
      <c r="K207" s="43">
        <f t="shared" si="70"/>
        <v>4.68</v>
      </c>
      <c r="L207" s="42">
        <f t="shared" si="48"/>
        <v>9750</v>
      </c>
      <c r="M207" s="41">
        <f t="shared" si="71"/>
        <v>11700</v>
      </c>
      <c r="N207" s="435"/>
      <c r="O207" s="435"/>
      <c r="P207" s="435"/>
      <c r="Q207" s="435"/>
      <c r="S207" s="466" t="str">
        <f t="shared" si="69"/>
        <v>40415</v>
      </c>
      <c r="T207" s="40">
        <v>3.9</v>
      </c>
      <c r="U207" s="40">
        <f t="shared" si="47"/>
        <v>9750</v>
      </c>
      <c r="V207" s="108"/>
    </row>
    <row r="208" spans="1:22" x14ac:dyDescent="0.25">
      <c r="A208" s="73" t="s">
        <v>1026</v>
      </c>
      <c r="B208" s="72" t="s">
        <v>586</v>
      </c>
      <c r="C208" s="183" t="s">
        <v>585</v>
      </c>
      <c r="D208" s="182" t="s">
        <v>584</v>
      </c>
      <c r="E208" s="67" t="s">
        <v>529</v>
      </c>
      <c r="F208" s="163">
        <v>2000</v>
      </c>
      <c r="G208" s="58" t="s">
        <v>528</v>
      </c>
      <c r="H208" s="163">
        <v>1</v>
      </c>
      <c r="I208" s="289">
        <f t="shared" si="67"/>
        <v>2000</v>
      </c>
      <c r="J208" s="44">
        <f t="shared" si="68"/>
        <v>4.5999999999999996</v>
      </c>
      <c r="K208" s="43">
        <f t="shared" si="70"/>
        <v>5.52</v>
      </c>
      <c r="L208" s="42">
        <f t="shared" si="48"/>
        <v>9200</v>
      </c>
      <c r="M208" s="41">
        <f t="shared" si="71"/>
        <v>11040</v>
      </c>
      <c r="N208" s="435"/>
      <c r="O208" s="435"/>
      <c r="P208" s="435"/>
      <c r="Q208" s="435"/>
      <c r="S208" s="466" t="str">
        <f t="shared" si="69"/>
        <v>40416</v>
      </c>
      <c r="T208" s="40">
        <v>4.5999999999999996</v>
      </c>
      <c r="U208" s="40">
        <f t="shared" si="47"/>
        <v>9200</v>
      </c>
      <c r="V208" s="108"/>
    </row>
    <row r="209" spans="1:22" x14ac:dyDescent="0.25">
      <c r="A209" s="73" t="s">
        <v>1026</v>
      </c>
      <c r="B209" s="70" t="s">
        <v>575</v>
      </c>
      <c r="C209" s="184" t="s">
        <v>583</v>
      </c>
      <c r="D209" s="182" t="s">
        <v>582</v>
      </c>
      <c r="E209" s="67" t="s">
        <v>1</v>
      </c>
      <c r="F209" s="163">
        <v>180</v>
      </c>
      <c r="G209" s="161" t="s">
        <v>652</v>
      </c>
      <c r="H209" s="163">
        <v>1</v>
      </c>
      <c r="I209" s="288">
        <f t="shared" ref="I209:I233" si="72">H209*F209</f>
        <v>180</v>
      </c>
      <c r="J209" s="44">
        <f t="shared" si="68"/>
        <v>204.8</v>
      </c>
      <c r="K209" s="43">
        <f t="shared" si="70"/>
        <v>245.76</v>
      </c>
      <c r="L209" s="42">
        <f t="shared" si="48"/>
        <v>36864</v>
      </c>
      <c r="M209" s="41">
        <f t="shared" si="71"/>
        <v>44236.800000000003</v>
      </c>
      <c r="N209" s="435"/>
      <c r="O209" s="435"/>
      <c r="P209" s="435"/>
      <c r="Q209" s="435"/>
      <c r="S209" s="466" t="str">
        <f t="shared" si="69"/>
        <v>40414</v>
      </c>
      <c r="T209" s="40">
        <v>204.8</v>
      </c>
      <c r="U209" s="40">
        <f t="shared" ref="U209:U233" si="73">L209</f>
        <v>36864</v>
      </c>
      <c r="V209" s="108"/>
    </row>
    <row r="210" spans="1:22" x14ac:dyDescent="0.25">
      <c r="A210" s="73" t="s">
        <v>1026</v>
      </c>
      <c r="B210" s="72" t="s">
        <v>575</v>
      </c>
      <c r="C210" s="183" t="s">
        <v>581</v>
      </c>
      <c r="D210" s="182" t="s">
        <v>580</v>
      </c>
      <c r="E210" s="67" t="s">
        <v>1</v>
      </c>
      <c r="F210" s="163">
        <v>150</v>
      </c>
      <c r="G210" s="58" t="s">
        <v>652</v>
      </c>
      <c r="H210" s="163">
        <v>1</v>
      </c>
      <c r="I210" s="289">
        <f t="shared" si="72"/>
        <v>150</v>
      </c>
      <c r="J210" s="44">
        <f t="shared" si="68"/>
        <v>243</v>
      </c>
      <c r="K210" s="43">
        <f t="shared" si="70"/>
        <v>291.60000000000002</v>
      </c>
      <c r="L210" s="42">
        <f t="shared" ref="L210:L233" si="74">ROUND(J210*F210,2)</f>
        <v>36450</v>
      </c>
      <c r="M210" s="41">
        <f t="shared" si="71"/>
        <v>43740</v>
      </c>
      <c r="N210" s="435"/>
      <c r="O210" s="435"/>
      <c r="P210" s="435"/>
      <c r="Q210" s="435"/>
      <c r="S210" s="466" t="str">
        <f t="shared" si="69"/>
        <v>40412</v>
      </c>
      <c r="T210" s="40">
        <v>243</v>
      </c>
      <c r="U210" s="40">
        <f t="shared" si="73"/>
        <v>36450</v>
      </c>
      <c r="V210" s="108"/>
    </row>
    <row r="211" spans="1:22" x14ac:dyDescent="0.25">
      <c r="A211" s="73" t="s">
        <v>1026</v>
      </c>
      <c r="B211" s="72" t="s">
        <v>575</v>
      </c>
      <c r="C211" s="183" t="s">
        <v>579</v>
      </c>
      <c r="D211" s="182" t="s">
        <v>578</v>
      </c>
      <c r="E211" s="67" t="s">
        <v>1</v>
      </c>
      <c r="F211" s="163">
        <v>72</v>
      </c>
      <c r="G211" s="58" t="s">
        <v>652</v>
      </c>
      <c r="H211" s="163">
        <v>1</v>
      </c>
      <c r="I211" s="289">
        <f t="shared" si="72"/>
        <v>72</v>
      </c>
      <c r="J211" s="44">
        <f t="shared" si="68"/>
        <v>327</v>
      </c>
      <c r="K211" s="43">
        <f t="shared" si="70"/>
        <v>392.4</v>
      </c>
      <c r="L211" s="42">
        <f t="shared" si="74"/>
        <v>23544</v>
      </c>
      <c r="M211" s="41">
        <f t="shared" si="71"/>
        <v>28252.799999999999</v>
      </c>
      <c r="N211" s="435"/>
      <c r="O211" s="435"/>
      <c r="P211" s="435"/>
      <c r="Q211" s="435"/>
      <c r="S211" s="466" t="str">
        <f t="shared" si="69"/>
        <v>217472</v>
      </c>
      <c r="T211" s="40">
        <v>327</v>
      </c>
      <c r="U211" s="40">
        <f t="shared" si="73"/>
        <v>23544</v>
      </c>
      <c r="V211" s="108"/>
    </row>
    <row r="212" spans="1:22" x14ac:dyDescent="0.25">
      <c r="A212" s="73" t="s">
        <v>1026</v>
      </c>
      <c r="B212" s="72" t="s">
        <v>575</v>
      </c>
      <c r="C212" s="183" t="s">
        <v>577</v>
      </c>
      <c r="D212" s="182" t="s">
        <v>576</v>
      </c>
      <c r="E212" s="67" t="s">
        <v>1</v>
      </c>
      <c r="F212" s="163">
        <v>72</v>
      </c>
      <c r="G212" s="161" t="s">
        <v>652</v>
      </c>
      <c r="H212" s="163">
        <v>1</v>
      </c>
      <c r="I212" s="288">
        <f t="shared" si="72"/>
        <v>72</v>
      </c>
      <c r="J212" s="44">
        <f t="shared" si="68"/>
        <v>327</v>
      </c>
      <c r="K212" s="43">
        <f t="shared" si="70"/>
        <v>392.4</v>
      </c>
      <c r="L212" s="42">
        <f t="shared" si="74"/>
        <v>23544</v>
      </c>
      <c r="M212" s="41">
        <f t="shared" si="71"/>
        <v>28252.799999999999</v>
      </c>
      <c r="N212" s="435"/>
      <c r="O212" s="435"/>
      <c r="P212" s="435"/>
      <c r="Q212" s="435"/>
      <c r="S212" s="466" t="str">
        <f t="shared" si="69"/>
        <v>217473</v>
      </c>
      <c r="T212" s="40">
        <v>327</v>
      </c>
      <c r="U212" s="40">
        <f t="shared" si="73"/>
        <v>23544</v>
      </c>
      <c r="V212" s="108"/>
    </row>
    <row r="213" spans="1:22" x14ac:dyDescent="0.25">
      <c r="A213" s="73" t="s">
        <v>1026</v>
      </c>
      <c r="B213" s="72" t="s">
        <v>575</v>
      </c>
      <c r="C213" s="183" t="s">
        <v>574</v>
      </c>
      <c r="D213" s="182" t="s">
        <v>573</v>
      </c>
      <c r="E213" s="67" t="s">
        <v>1</v>
      </c>
      <c r="F213" s="163">
        <v>300</v>
      </c>
      <c r="G213" s="161" t="s">
        <v>652</v>
      </c>
      <c r="H213" s="163">
        <v>1</v>
      </c>
      <c r="I213" s="288">
        <f t="shared" si="72"/>
        <v>300</v>
      </c>
      <c r="J213" s="44">
        <f t="shared" si="68"/>
        <v>95.5</v>
      </c>
      <c r="K213" s="43">
        <f t="shared" si="70"/>
        <v>114.6</v>
      </c>
      <c r="L213" s="42">
        <f t="shared" si="74"/>
        <v>28650</v>
      </c>
      <c r="M213" s="41">
        <f t="shared" si="71"/>
        <v>34380</v>
      </c>
      <c r="N213" s="435"/>
      <c r="O213" s="435"/>
      <c r="P213" s="435"/>
      <c r="Q213" s="435"/>
      <c r="S213" s="466" t="str">
        <f t="shared" si="69"/>
        <v>40413</v>
      </c>
      <c r="T213" s="40">
        <v>95.5</v>
      </c>
      <c r="U213" s="40">
        <f t="shared" si="73"/>
        <v>28650</v>
      </c>
      <c r="V213" s="108"/>
    </row>
    <row r="214" spans="1:22" x14ac:dyDescent="0.25">
      <c r="A214" s="73" t="s">
        <v>1026</v>
      </c>
      <c r="B214" s="70" t="s">
        <v>572</v>
      </c>
      <c r="C214" s="183" t="s">
        <v>571</v>
      </c>
      <c r="D214" s="182" t="s">
        <v>570</v>
      </c>
      <c r="E214" s="67" t="s">
        <v>529</v>
      </c>
      <c r="F214" s="163">
        <v>1000</v>
      </c>
      <c r="G214" s="58" t="s">
        <v>528</v>
      </c>
      <c r="H214" s="163">
        <v>1</v>
      </c>
      <c r="I214" s="289">
        <f t="shared" si="72"/>
        <v>1000</v>
      </c>
      <c r="J214" s="44">
        <f t="shared" si="68"/>
        <v>12.4</v>
      </c>
      <c r="K214" s="43">
        <f t="shared" si="70"/>
        <v>14.88</v>
      </c>
      <c r="L214" s="42">
        <f t="shared" si="74"/>
        <v>12400</v>
      </c>
      <c r="M214" s="41">
        <f t="shared" si="71"/>
        <v>14880</v>
      </c>
      <c r="N214" s="435"/>
      <c r="O214" s="435"/>
      <c r="P214" s="435"/>
      <c r="Q214" s="435"/>
      <c r="S214" s="466" t="str">
        <f t="shared" si="69"/>
        <v>117036</v>
      </c>
      <c r="T214" s="40">
        <v>12.4</v>
      </c>
      <c r="U214" s="40">
        <f t="shared" si="73"/>
        <v>12400</v>
      </c>
      <c r="V214" s="108"/>
    </row>
    <row r="215" spans="1:22" x14ac:dyDescent="0.25">
      <c r="A215" s="73" t="s">
        <v>1026</v>
      </c>
      <c r="B215" s="70" t="s">
        <v>567</v>
      </c>
      <c r="C215" s="183" t="s">
        <v>569</v>
      </c>
      <c r="D215" s="182" t="s">
        <v>568</v>
      </c>
      <c r="E215" s="67" t="s">
        <v>529</v>
      </c>
      <c r="F215" s="163">
        <v>800</v>
      </c>
      <c r="G215" s="58" t="s">
        <v>528</v>
      </c>
      <c r="H215" s="163">
        <v>1</v>
      </c>
      <c r="I215" s="289">
        <f t="shared" si="72"/>
        <v>800</v>
      </c>
      <c r="J215" s="44">
        <f t="shared" ref="J215:J233" si="75">ROUND(T215*(1-$M$13),2)</f>
        <v>7.2</v>
      </c>
      <c r="K215" s="43">
        <f t="shared" si="70"/>
        <v>8.64</v>
      </c>
      <c r="L215" s="42">
        <f t="shared" si="74"/>
        <v>5760</v>
      </c>
      <c r="M215" s="41">
        <f t="shared" si="71"/>
        <v>6912</v>
      </c>
      <c r="N215" s="435"/>
      <c r="O215" s="435"/>
      <c r="P215" s="435"/>
      <c r="Q215" s="435"/>
      <c r="S215" s="466" t="str">
        <f t="shared" si="69"/>
        <v>165736</v>
      </c>
      <c r="T215" s="40">
        <v>7.2</v>
      </c>
      <c r="U215" s="40">
        <f t="shared" si="73"/>
        <v>5760</v>
      </c>
      <c r="V215" s="108"/>
    </row>
    <row r="216" spans="1:22" x14ac:dyDescent="0.25">
      <c r="A216" s="73" t="s">
        <v>1026</v>
      </c>
      <c r="B216" s="72" t="s">
        <v>567</v>
      </c>
      <c r="C216" s="183" t="s">
        <v>566</v>
      </c>
      <c r="D216" s="182" t="s">
        <v>565</v>
      </c>
      <c r="E216" s="67" t="s">
        <v>529</v>
      </c>
      <c r="F216" s="163">
        <v>400</v>
      </c>
      <c r="G216" s="58" t="s">
        <v>528</v>
      </c>
      <c r="H216" s="163">
        <v>1</v>
      </c>
      <c r="I216" s="289">
        <f t="shared" si="72"/>
        <v>400</v>
      </c>
      <c r="J216" s="44">
        <f t="shared" si="75"/>
        <v>12.4</v>
      </c>
      <c r="K216" s="43">
        <f t="shared" si="70"/>
        <v>14.88</v>
      </c>
      <c r="L216" s="42">
        <f t="shared" si="74"/>
        <v>4960</v>
      </c>
      <c r="M216" s="41">
        <f t="shared" si="71"/>
        <v>5952</v>
      </c>
      <c r="N216" s="435"/>
      <c r="O216" s="435"/>
      <c r="P216" s="435"/>
      <c r="Q216" s="435"/>
      <c r="S216" s="466" t="str">
        <f t="shared" si="69"/>
        <v>40438</v>
      </c>
      <c r="T216" s="40">
        <v>12.4</v>
      </c>
      <c r="U216" s="40">
        <f t="shared" si="73"/>
        <v>4960</v>
      </c>
      <c r="V216" s="108"/>
    </row>
    <row r="217" spans="1:22" x14ac:dyDescent="0.25">
      <c r="A217" s="73" t="s">
        <v>1026</v>
      </c>
      <c r="B217" s="70" t="s">
        <v>552</v>
      </c>
      <c r="C217" s="183" t="s">
        <v>564</v>
      </c>
      <c r="D217" s="182" t="s">
        <v>563</v>
      </c>
      <c r="E217" s="67" t="s">
        <v>529</v>
      </c>
      <c r="F217" s="163">
        <v>1</v>
      </c>
      <c r="G217" s="58" t="s">
        <v>528</v>
      </c>
      <c r="H217" s="163">
        <v>1</v>
      </c>
      <c r="I217" s="289">
        <f t="shared" si="72"/>
        <v>1</v>
      </c>
      <c r="J217" s="44">
        <f t="shared" si="75"/>
        <v>7076</v>
      </c>
      <c r="K217" s="43">
        <f t="shared" si="70"/>
        <v>8491.2000000000007</v>
      </c>
      <c r="L217" s="42">
        <f t="shared" si="74"/>
        <v>7076</v>
      </c>
      <c r="M217" s="41">
        <f t="shared" si="71"/>
        <v>8491.2000000000007</v>
      </c>
      <c r="N217" s="435"/>
      <c r="O217" s="435"/>
      <c r="P217" s="435"/>
      <c r="Q217" s="435"/>
      <c r="S217" s="466" t="str">
        <f t="shared" si="69"/>
        <v>102266</v>
      </c>
      <c r="T217" s="40">
        <v>7076</v>
      </c>
      <c r="U217" s="40">
        <f t="shared" si="73"/>
        <v>7076</v>
      </c>
      <c r="V217" s="108"/>
    </row>
    <row r="218" spans="1:22" x14ac:dyDescent="0.25">
      <c r="A218" s="73" t="s">
        <v>1026</v>
      </c>
      <c r="B218" s="72" t="s">
        <v>552</v>
      </c>
      <c r="C218" s="183" t="s">
        <v>562</v>
      </c>
      <c r="D218" s="182" t="s">
        <v>561</v>
      </c>
      <c r="E218" s="67" t="s">
        <v>529</v>
      </c>
      <c r="F218" s="163">
        <v>1</v>
      </c>
      <c r="G218" s="58" t="s">
        <v>528</v>
      </c>
      <c r="H218" s="163">
        <v>1</v>
      </c>
      <c r="I218" s="289">
        <f t="shared" si="72"/>
        <v>1</v>
      </c>
      <c r="J218" s="44">
        <f t="shared" si="75"/>
        <v>6251</v>
      </c>
      <c r="K218" s="43">
        <f t="shared" si="70"/>
        <v>7501.2</v>
      </c>
      <c r="L218" s="42">
        <f t="shared" si="74"/>
        <v>6251</v>
      </c>
      <c r="M218" s="41">
        <f t="shared" si="71"/>
        <v>7501.2</v>
      </c>
      <c r="N218" s="435"/>
      <c r="O218" s="435"/>
      <c r="P218" s="435"/>
      <c r="Q218" s="435"/>
      <c r="S218" s="466" t="str">
        <f t="shared" si="69"/>
        <v>60363</v>
      </c>
      <c r="T218" s="40">
        <v>6251</v>
      </c>
      <c r="U218" s="40">
        <f t="shared" si="73"/>
        <v>6251</v>
      </c>
      <c r="V218" s="108"/>
    </row>
    <row r="219" spans="1:22" x14ac:dyDescent="0.25">
      <c r="A219" s="73" t="s">
        <v>1026</v>
      </c>
      <c r="B219" s="72" t="s">
        <v>552</v>
      </c>
      <c r="C219" s="183" t="s">
        <v>560</v>
      </c>
      <c r="D219" s="182" t="s">
        <v>559</v>
      </c>
      <c r="E219" s="67" t="s">
        <v>529</v>
      </c>
      <c r="F219" s="163">
        <v>1</v>
      </c>
      <c r="G219" s="58" t="s">
        <v>528</v>
      </c>
      <c r="H219" s="163">
        <v>1</v>
      </c>
      <c r="I219" s="289">
        <f t="shared" si="72"/>
        <v>1</v>
      </c>
      <c r="J219" s="44">
        <f t="shared" si="75"/>
        <v>7076</v>
      </c>
      <c r="K219" s="43">
        <f t="shared" si="70"/>
        <v>8491.2000000000007</v>
      </c>
      <c r="L219" s="42">
        <f t="shared" si="74"/>
        <v>7076</v>
      </c>
      <c r="M219" s="41">
        <f t="shared" si="71"/>
        <v>8491.2000000000007</v>
      </c>
      <c r="N219" s="435"/>
      <c r="O219" s="435"/>
      <c r="P219" s="435"/>
      <c r="Q219" s="435"/>
      <c r="S219" s="466" t="str">
        <f t="shared" si="69"/>
        <v>61530</v>
      </c>
      <c r="T219" s="40">
        <v>7076</v>
      </c>
      <c r="U219" s="40">
        <f t="shared" si="73"/>
        <v>7076</v>
      </c>
      <c r="V219" s="108"/>
    </row>
    <row r="220" spans="1:22" x14ac:dyDescent="0.25">
      <c r="A220" s="73" t="s">
        <v>1026</v>
      </c>
      <c r="B220" s="72" t="s">
        <v>552</v>
      </c>
      <c r="C220" s="184" t="s">
        <v>1038</v>
      </c>
      <c r="D220" s="182" t="s">
        <v>1037</v>
      </c>
      <c r="E220" s="67" t="s">
        <v>529</v>
      </c>
      <c r="F220" s="163">
        <v>1</v>
      </c>
      <c r="G220" s="58" t="s">
        <v>528</v>
      </c>
      <c r="H220" s="163">
        <v>1</v>
      </c>
      <c r="I220" s="289">
        <f t="shared" ref="I220" si="76">H220*F220</f>
        <v>1</v>
      </c>
      <c r="J220" s="44">
        <f t="shared" ref="J220" si="77">ROUND(T220*(1-$M$13),2)</f>
        <v>7893.5</v>
      </c>
      <c r="K220" s="43">
        <f t="shared" ref="K220" si="78">ROUND(J220*1.2,2)</f>
        <v>9472.2000000000007</v>
      </c>
      <c r="L220" s="42">
        <f t="shared" si="74"/>
        <v>7893.5</v>
      </c>
      <c r="M220" s="41">
        <f t="shared" ref="M220" si="79">ROUND(L220*1.2,2)</f>
        <v>9472.2000000000007</v>
      </c>
      <c r="N220" s="435"/>
      <c r="O220" s="435"/>
      <c r="P220" s="435"/>
      <c r="Q220" s="435"/>
      <c r="S220" s="466" t="str">
        <f t="shared" si="69"/>
        <v>192155</v>
      </c>
      <c r="T220" s="40">
        <v>7893.5</v>
      </c>
      <c r="U220" s="40">
        <f t="shared" si="73"/>
        <v>7893.5</v>
      </c>
      <c r="V220" s="108"/>
    </row>
    <row r="221" spans="1:22" x14ac:dyDescent="0.25">
      <c r="A221" s="73" t="s">
        <v>1026</v>
      </c>
      <c r="B221" s="72" t="s">
        <v>552</v>
      </c>
      <c r="C221" s="183" t="s">
        <v>558</v>
      </c>
      <c r="D221" s="182" t="s">
        <v>557</v>
      </c>
      <c r="E221" s="67" t="s">
        <v>529</v>
      </c>
      <c r="F221" s="163">
        <v>1</v>
      </c>
      <c r="G221" s="58" t="s">
        <v>528</v>
      </c>
      <c r="H221" s="163">
        <v>1</v>
      </c>
      <c r="I221" s="289">
        <f t="shared" si="72"/>
        <v>1</v>
      </c>
      <c r="J221" s="44">
        <f t="shared" si="75"/>
        <v>8809</v>
      </c>
      <c r="K221" s="43">
        <f t="shared" si="70"/>
        <v>10570.8</v>
      </c>
      <c r="L221" s="42">
        <f t="shared" si="74"/>
        <v>8809</v>
      </c>
      <c r="M221" s="41">
        <f t="shared" si="71"/>
        <v>10570.8</v>
      </c>
      <c r="N221" s="435"/>
      <c r="O221" s="435"/>
      <c r="P221" s="435"/>
      <c r="Q221" s="435"/>
      <c r="S221" s="466" t="str">
        <f t="shared" si="69"/>
        <v>57962</v>
      </c>
      <c r="T221" s="40">
        <v>8809</v>
      </c>
      <c r="U221" s="40">
        <f t="shared" si="73"/>
        <v>8809</v>
      </c>
      <c r="V221" s="108"/>
    </row>
    <row r="222" spans="1:22" x14ac:dyDescent="0.25">
      <c r="A222" s="73" t="s">
        <v>1026</v>
      </c>
      <c r="B222" s="72" t="s">
        <v>552</v>
      </c>
      <c r="C222" s="183" t="s">
        <v>556</v>
      </c>
      <c r="D222" s="182" t="s">
        <v>555</v>
      </c>
      <c r="E222" s="67" t="s">
        <v>529</v>
      </c>
      <c r="F222" s="163">
        <v>1</v>
      </c>
      <c r="G222" s="58" t="s">
        <v>528</v>
      </c>
      <c r="H222" s="163">
        <v>1</v>
      </c>
      <c r="I222" s="289">
        <f t="shared" si="72"/>
        <v>1</v>
      </c>
      <c r="J222" s="44">
        <f t="shared" si="75"/>
        <v>7956.5</v>
      </c>
      <c r="K222" s="43">
        <f t="shared" si="70"/>
        <v>9547.7999999999993</v>
      </c>
      <c r="L222" s="42">
        <f t="shared" si="74"/>
        <v>7956.5</v>
      </c>
      <c r="M222" s="41">
        <f t="shared" si="71"/>
        <v>9547.7999999999993</v>
      </c>
      <c r="N222" s="435"/>
      <c r="O222" s="435"/>
      <c r="P222" s="435"/>
      <c r="Q222" s="435"/>
      <c r="S222" s="466" t="str">
        <f t="shared" si="69"/>
        <v>73318</v>
      </c>
      <c r="T222" s="40">
        <v>7956.5</v>
      </c>
      <c r="U222" s="40">
        <f t="shared" si="73"/>
        <v>7956.5</v>
      </c>
      <c r="V222" s="108"/>
    </row>
    <row r="223" spans="1:22" x14ac:dyDescent="0.25">
      <c r="A223" s="73" t="s">
        <v>1026</v>
      </c>
      <c r="B223" s="72" t="s">
        <v>552</v>
      </c>
      <c r="C223" s="183" t="s">
        <v>554</v>
      </c>
      <c r="D223" s="182" t="s">
        <v>553</v>
      </c>
      <c r="E223" s="67" t="s">
        <v>529</v>
      </c>
      <c r="F223" s="163">
        <v>1</v>
      </c>
      <c r="G223" s="58" t="s">
        <v>528</v>
      </c>
      <c r="H223" s="163">
        <v>1</v>
      </c>
      <c r="I223" s="289">
        <f t="shared" si="72"/>
        <v>1</v>
      </c>
      <c r="J223" s="44">
        <f t="shared" si="75"/>
        <v>8809</v>
      </c>
      <c r="K223" s="43">
        <f t="shared" si="70"/>
        <v>10570.8</v>
      </c>
      <c r="L223" s="42">
        <f t="shared" si="74"/>
        <v>8809</v>
      </c>
      <c r="M223" s="41">
        <f t="shared" si="71"/>
        <v>10570.8</v>
      </c>
      <c r="N223" s="435"/>
      <c r="O223" s="435"/>
      <c r="P223" s="435"/>
      <c r="Q223" s="435"/>
      <c r="S223" s="466" t="str">
        <f t="shared" si="69"/>
        <v>64529</v>
      </c>
      <c r="T223" s="40">
        <v>8809</v>
      </c>
      <c r="U223" s="40">
        <f t="shared" si="73"/>
        <v>8809</v>
      </c>
      <c r="V223" s="108"/>
    </row>
    <row r="224" spans="1:22" x14ac:dyDescent="0.25">
      <c r="A224" s="73" t="s">
        <v>1026</v>
      </c>
      <c r="B224" s="72" t="s">
        <v>552</v>
      </c>
      <c r="C224" s="183" t="s">
        <v>551</v>
      </c>
      <c r="D224" s="182" t="s">
        <v>550</v>
      </c>
      <c r="E224" s="67" t="s">
        <v>529</v>
      </c>
      <c r="F224" s="163">
        <v>1</v>
      </c>
      <c r="G224" s="161" t="s">
        <v>528</v>
      </c>
      <c r="H224" s="163">
        <v>1</v>
      </c>
      <c r="I224" s="288">
        <f t="shared" si="72"/>
        <v>1</v>
      </c>
      <c r="J224" s="44">
        <f t="shared" si="75"/>
        <v>9705</v>
      </c>
      <c r="K224" s="43">
        <f t="shared" si="70"/>
        <v>11646</v>
      </c>
      <c r="L224" s="42">
        <f t="shared" si="74"/>
        <v>9705</v>
      </c>
      <c r="M224" s="41">
        <f t="shared" si="71"/>
        <v>11646</v>
      </c>
      <c r="N224" s="435"/>
      <c r="O224" s="435"/>
      <c r="P224" s="435"/>
      <c r="Q224" s="435"/>
      <c r="S224" s="466" t="str">
        <f t="shared" si="69"/>
        <v>257373</v>
      </c>
      <c r="T224" s="40">
        <v>9705</v>
      </c>
      <c r="U224" s="40">
        <f t="shared" si="73"/>
        <v>9705</v>
      </c>
      <c r="V224" s="108"/>
    </row>
    <row r="225" spans="1:22" x14ac:dyDescent="0.25">
      <c r="A225" s="73" t="s">
        <v>1026</v>
      </c>
      <c r="B225" s="70" t="s">
        <v>532</v>
      </c>
      <c r="C225" s="183" t="s">
        <v>549</v>
      </c>
      <c r="D225" s="182" t="s">
        <v>548</v>
      </c>
      <c r="E225" s="67" t="s">
        <v>529</v>
      </c>
      <c r="F225" s="163">
        <v>12</v>
      </c>
      <c r="G225" s="58" t="s">
        <v>528</v>
      </c>
      <c r="H225" s="163">
        <v>5</v>
      </c>
      <c r="I225" s="289">
        <f t="shared" si="72"/>
        <v>60</v>
      </c>
      <c r="J225" s="44">
        <f>ROUND(T225*(1-$M$13),2)</f>
        <v>1013.5</v>
      </c>
      <c r="K225" s="43">
        <f t="shared" si="70"/>
        <v>1216.2</v>
      </c>
      <c r="L225" s="42">
        <f t="shared" si="74"/>
        <v>12162</v>
      </c>
      <c r="M225" s="41">
        <f t="shared" si="71"/>
        <v>14594.4</v>
      </c>
      <c r="N225" s="435"/>
      <c r="O225" s="435"/>
      <c r="P225" s="435"/>
      <c r="Q225" s="435"/>
      <c r="S225" s="466" t="str">
        <f t="shared" si="69"/>
        <v>242620</v>
      </c>
      <c r="T225" s="40">
        <v>1013.5</v>
      </c>
      <c r="U225" s="40">
        <f t="shared" si="73"/>
        <v>12162</v>
      </c>
      <c r="V225" s="108"/>
    </row>
    <row r="226" spans="1:22" x14ac:dyDescent="0.25">
      <c r="A226" s="73" t="s">
        <v>1026</v>
      </c>
      <c r="B226" s="72" t="s">
        <v>532</v>
      </c>
      <c r="C226" s="183" t="s">
        <v>547</v>
      </c>
      <c r="D226" s="182" t="s">
        <v>546</v>
      </c>
      <c r="E226" s="67" t="s">
        <v>137</v>
      </c>
      <c r="F226" s="163">
        <v>50</v>
      </c>
      <c r="G226" s="58" t="s">
        <v>528</v>
      </c>
      <c r="H226" s="163">
        <v>1</v>
      </c>
      <c r="I226" s="289">
        <f t="shared" si="72"/>
        <v>50</v>
      </c>
      <c r="J226" s="44">
        <f t="shared" si="75"/>
        <v>1388</v>
      </c>
      <c r="K226" s="43">
        <f t="shared" si="70"/>
        <v>1665.6</v>
      </c>
      <c r="L226" s="42">
        <f t="shared" si="74"/>
        <v>69400</v>
      </c>
      <c r="M226" s="41">
        <f t="shared" si="71"/>
        <v>83280</v>
      </c>
      <c r="N226" s="435"/>
      <c r="O226" s="435"/>
      <c r="P226" s="435"/>
      <c r="Q226" s="435"/>
      <c r="S226" s="466" t="str">
        <f t="shared" si="69"/>
        <v>215677</v>
      </c>
      <c r="T226" s="40">
        <v>1388</v>
      </c>
      <c r="U226" s="40">
        <f t="shared" si="73"/>
        <v>69400</v>
      </c>
      <c r="V226" s="108"/>
    </row>
    <row r="227" spans="1:22" x14ac:dyDescent="0.25">
      <c r="A227" s="73" t="s">
        <v>1026</v>
      </c>
      <c r="B227" s="72" t="s">
        <v>532</v>
      </c>
      <c r="C227" s="184" t="s">
        <v>545</v>
      </c>
      <c r="D227" s="182" t="s">
        <v>544</v>
      </c>
      <c r="E227" s="67" t="s">
        <v>529</v>
      </c>
      <c r="F227" s="163">
        <v>1</v>
      </c>
      <c r="G227" s="161" t="s">
        <v>528</v>
      </c>
      <c r="H227" s="163">
        <v>1</v>
      </c>
      <c r="I227" s="288">
        <f t="shared" si="72"/>
        <v>1</v>
      </c>
      <c r="J227" s="44">
        <f t="shared" si="75"/>
        <v>736.5</v>
      </c>
      <c r="K227" s="43">
        <f t="shared" si="70"/>
        <v>883.8</v>
      </c>
      <c r="L227" s="42">
        <f>ROUND(J227*F227,2)</f>
        <v>736.5</v>
      </c>
      <c r="M227" s="41">
        <f t="shared" si="71"/>
        <v>883.8</v>
      </c>
      <c r="N227" s="435"/>
      <c r="O227" s="435"/>
      <c r="P227" s="435"/>
      <c r="Q227" s="435"/>
      <c r="S227" s="466" t="str">
        <f t="shared" ref="S227:S233" si="80">C227</f>
        <v>193630</v>
      </c>
      <c r="T227" s="40">
        <v>736.5</v>
      </c>
      <c r="U227" s="40">
        <f t="shared" si="73"/>
        <v>736.5</v>
      </c>
      <c r="V227" s="108"/>
    </row>
    <row r="228" spans="1:22" x14ac:dyDescent="0.25">
      <c r="A228" s="73" t="s">
        <v>1026</v>
      </c>
      <c r="B228" s="72" t="s">
        <v>532</v>
      </c>
      <c r="C228" s="183" t="s">
        <v>543</v>
      </c>
      <c r="D228" s="182" t="s">
        <v>542</v>
      </c>
      <c r="E228" s="67" t="s">
        <v>529</v>
      </c>
      <c r="F228" s="163">
        <v>1</v>
      </c>
      <c r="G228" s="161" t="s">
        <v>528</v>
      </c>
      <c r="H228" s="163">
        <v>1</v>
      </c>
      <c r="I228" s="288">
        <f t="shared" si="72"/>
        <v>1</v>
      </c>
      <c r="J228" s="44">
        <f t="shared" si="75"/>
        <v>1495</v>
      </c>
      <c r="K228" s="43">
        <f t="shared" si="70"/>
        <v>1794</v>
      </c>
      <c r="L228" s="42">
        <f t="shared" si="74"/>
        <v>1495</v>
      </c>
      <c r="M228" s="41">
        <f t="shared" si="71"/>
        <v>1794</v>
      </c>
      <c r="N228" s="435"/>
      <c r="O228" s="435"/>
      <c r="P228" s="435"/>
      <c r="Q228" s="435"/>
      <c r="S228" s="466" t="str">
        <f t="shared" si="80"/>
        <v>195808</v>
      </c>
      <c r="T228" s="40">
        <v>1495</v>
      </c>
      <c r="U228" s="40">
        <f t="shared" si="73"/>
        <v>1495</v>
      </c>
      <c r="V228" s="108"/>
    </row>
    <row r="229" spans="1:22" x14ac:dyDescent="0.25">
      <c r="A229" s="73" t="s">
        <v>1026</v>
      </c>
      <c r="B229" s="72" t="s">
        <v>532</v>
      </c>
      <c r="C229" s="183" t="s">
        <v>541</v>
      </c>
      <c r="D229" s="182" t="s">
        <v>540</v>
      </c>
      <c r="E229" s="67" t="s">
        <v>529</v>
      </c>
      <c r="F229" s="163">
        <v>13</v>
      </c>
      <c r="G229" s="58" t="s">
        <v>539</v>
      </c>
      <c r="H229" s="163">
        <v>5</v>
      </c>
      <c r="I229" s="289">
        <f t="shared" si="72"/>
        <v>65</v>
      </c>
      <c r="J229" s="44">
        <f t="shared" si="75"/>
        <v>946</v>
      </c>
      <c r="K229" s="43">
        <f t="shared" si="70"/>
        <v>1135.2</v>
      </c>
      <c r="L229" s="42">
        <f t="shared" si="74"/>
        <v>12298</v>
      </c>
      <c r="M229" s="41">
        <f t="shared" si="71"/>
        <v>14757.6</v>
      </c>
      <c r="N229" s="435"/>
      <c r="O229" s="435"/>
      <c r="P229" s="435"/>
      <c r="Q229" s="435"/>
      <c r="S229" s="466" t="str">
        <f t="shared" si="80"/>
        <v>258421</v>
      </c>
      <c r="T229" s="40">
        <v>946</v>
      </c>
      <c r="U229" s="40">
        <f t="shared" si="73"/>
        <v>12298</v>
      </c>
      <c r="V229" s="108"/>
    </row>
    <row r="230" spans="1:22" x14ac:dyDescent="0.25">
      <c r="A230" s="73" t="s">
        <v>1026</v>
      </c>
      <c r="B230" s="72" t="s">
        <v>532</v>
      </c>
      <c r="C230" s="183" t="s">
        <v>538</v>
      </c>
      <c r="D230" s="182" t="s">
        <v>537</v>
      </c>
      <c r="E230" s="67" t="s">
        <v>529</v>
      </c>
      <c r="F230" s="163">
        <v>75</v>
      </c>
      <c r="G230" s="58" t="s">
        <v>528</v>
      </c>
      <c r="H230" s="163">
        <v>5</v>
      </c>
      <c r="I230" s="289">
        <f t="shared" si="72"/>
        <v>375</v>
      </c>
      <c r="J230" s="44">
        <f t="shared" si="75"/>
        <v>95.5</v>
      </c>
      <c r="K230" s="43">
        <f t="shared" si="70"/>
        <v>114.6</v>
      </c>
      <c r="L230" s="42">
        <f t="shared" si="74"/>
        <v>7162.5</v>
      </c>
      <c r="M230" s="41">
        <f t="shared" si="71"/>
        <v>8595</v>
      </c>
      <c r="N230" s="435"/>
      <c r="O230" s="435"/>
      <c r="P230" s="435"/>
      <c r="Q230" s="435"/>
      <c r="S230" s="466" t="str">
        <f t="shared" si="80"/>
        <v>259650</v>
      </c>
      <c r="T230" s="40">
        <v>95.5</v>
      </c>
      <c r="U230" s="40">
        <f t="shared" si="73"/>
        <v>7162.5</v>
      </c>
      <c r="V230" s="108"/>
    </row>
    <row r="231" spans="1:22" x14ac:dyDescent="0.25">
      <c r="A231" s="73" t="s">
        <v>1026</v>
      </c>
      <c r="B231" s="72" t="s">
        <v>532</v>
      </c>
      <c r="C231" s="183" t="s">
        <v>536</v>
      </c>
      <c r="D231" s="182" t="s">
        <v>535</v>
      </c>
      <c r="E231" s="67" t="s">
        <v>529</v>
      </c>
      <c r="F231" s="163">
        <v>50</v>
      </c>
      <c r="G231" s="58" t="s">
        <v>528</v>
      </c>
      <c r="H231" s="163">
        <v>5</v>
      </c>
      <c r="I231" s="289">
        <f t="shared" si="72"/>
        <v>250</v>
      </c>
      <c r="J231" s="44">
        <f t="shared" si="75"/>
        <v>104</v>
      </c>
      <c r="K231" s="43">
        <f t="shared" si="70"/>
        <v>124.8</v>
      </c>
      <c r="L231" s="42">
        <f t="shared" si="74"/>
        <v>5200</v>
      </c>
      <c r="M231" s="41">
        <f t="shared" si="71"/>
        <v>6240</v>
      </c>
      <c r="N231" s="435"/>
      <c r="O231" s="435"/>
      <c r="P231" s="435"/>
      <c r="Q231" s="435"/>
      <c r="S231" s="466" t="str">
        <f t="shared" si="80"/>
        <v>259652</v>
      </c>
      <c r="T231" s="40">
        <v>104</v>
      </c>
      <c r="U231" s="40">
        <f t="shared" si="73"/>
        <v>5200</v>
      </c>
      <c r="V231" s="108"/>
    </row>
    <row r="232" spans="1:22" x14ac:dyDescent="0.25">
      <c r="A232" s="73" t="s">
        <v>1026</v>
      </c>
      <c r="B232" s="72" t="s">
        <v>532</v>
      </c>
      <c r="C232" s="183" t="s">
        <v>534</v>
      </c>
      <c r="D232" s="182" t="s">
        <v>533</v>
      </c>
      <c r="E232" s="67" t="s">
        <v>529</v>
      </c>
      <c r="F232" s="163">
        <v>50</v>
      </c>
      <c r="G232" s="161" t="s">
        <v>528</v>
      </c>
      <c r="H232" s="163">
        <v>5</v>
      </c>
      <c r="I232" s="288">
        <f t="shared" si="72"/>
        <v>250</v>
      </c>
      <c r="J232" s="44">
        <f t="shared" si="75"/>
        <v>118.4</v>
      </c>
      <c r="K232" s="43">
        <f t="shared" si="70"/>
        <v>142.08000000000001</v>
      </c>
      <c r="L232" s="42">
        <f t="shared" si="74"/>
        <v>5920</v>
      </c>
      <c r="M232" s="41">
        <f t="shared" si="71"/>
        <v>7104</v>
      </c>
      <c r="N232" s="435"/>
      <c r="O232" s="435"/>
      <c r="P232" s="435"/>
      <c r="Q232" s="435"/>
      <c r="S232" s="466" t="str">
        <f t="shared" si="80"/>
        <v>259653</v>
      </c>
      <c r="T232" s="40">
        <v>118.4</v>
      </c>
      <c r="U232" s="40">
        <f t="shared" si="73"/>
        <v>5920</v>
      </c>
      <c r="V232" s="108"/>
    </row>
    <row r="233" spans="1:22" ht="15.75" thickBot="1" x14ac:dyDescent="0.3">
      <c r="A233" s="39" t="s">
        <v>1026</v>
      </c>
      <c r="B233" s="38" t="s">
        <v>532</v>
      </c>
      <c r="C233" s="181" t="s">
        <v>531</v>
      </c>
      <c r="D233" s="180" t="s">
        <v>530</v>
      </c>
      <c r="E233" s="33" t="s">
        <v>529</v>
      </c>
      <c r="F233" s="179">
        <v>50</v>
      </c>
      <c r="G233" s="178" t="s">
        <v>528</v>
      </c>
      <c r="H233" s="179">
        <v>5</v>
      </c>
      <c r="I233" s="291">
        <f t="shared" si="72"/>
        <v>250</v>
      </c>
      <c r="J233" s="12">
        <f t="shared" si="75"/>
        <v>153.5</v>
      </c>
      <c r="K233" s="11">
        <f t="shared" si="70"/>
        <v>184.2</v>
      </c>
      <c r="L233" s="10">
        <f t="shared" si="74"/>
        <v>7675</v>
      </c>
      <c r="M233" s="9">
        <f t="shared" si="71"/>
        <v>9210</v>
      </c>
      <c r="N233" s="435"/>
      <c r="O233" s="435"/>
      <c r="P233" s="435"/>
      <c r="Q233" s="435"/>
      <c r="S233" s="467" t="str">
        <f t="shared" si="80"/>
        <v>259654</v>
      </c>
      <c r="T233" s="8">
        <v>153.5</v>
      </c>
      <c r="U233" s="8">
        <f t="shared" si="73"/>
        <v>7675</v>
      </c>
      <c r="V233" s="108"/>
    </row>
  </sheetData>
  <mergeCells count="6">
    <mergeCell ref="A1:M1"/>
    <mergeCell ref="F16:G16"/>
    <mergeCell ref="A2:M2"/>
    <mergeCell ref="A4:M4"/>
    <mergeCell ref="J16:M16"/>
    <mergeCell ref="H16:I16"/>
  </mergeCells>
  <phoneticPr fontId="32" type="noConversion"/>
  <conditionalFormatting sqref="C188:C191">
    <cfRule type="duplicateValues" dxfId="16" priority="27"/>
  </conditionalFormatting>
  <conditionalFormatting sqref="C69:C73">
    <cfRule type="duplicateValues" dxfId="15" priority="26"/>
  </conditionalFormatting>
  <conditionalFormatting sqref="C86:C91">
    <cfRule type="duplicateValues" dxfId="14" priority="80"/>
  </conditionalFormatting>
  <conditionalFormatting sqref="C192:C219 C74:C85 C16:C18 C7:C10 C149:C150 C67:C68 C44:C54 C12:C14 C158:C187 C92:C97 C221:C1048576 C101:C105 C153:C154">
    <cfRule type="duplicateValues" dxfId="13" priority="81"/>
  </conditionalFormatting>
  <conditionalFormatting sqref="C11">
    <cfRule type="duplicateValues" dxfId="12" priority="24"/>
  </conditionalFormatting>
  <conditionalFormatting sqref="C106:C148 C19:C29 C31:C32 C34:C36">
    <cfRule type="duplicateValues" dxfId="11" priority="1785"/>
  </conditionalFormatting>
  <conditionalFormatting sqref="C220">
    <cfRule type="duplicateValues" dxfId="10" priority="15"/>
  </conditionalFormatting>
  <conditionalFormatting sqref="C100">
    <cfRule type="duplicateValues" dxfId="9" priority="14"/>
  </conditionalFormatting>
  <conditionalFormatting sqref="C99">
    <cfRule type="duplicateValues" dxfId="8" priority="13"/>
  </conditionalFormatting>
  <conditionalFormatting sqref="C98">
    <cfRule type="duplicateValues" dxfId="7" priority="12"/>
  </conditionalFormatting>
  <conditionalFormatting sqref="C30">
    <cfRule type="duplicateValues" dxfId="6" priority="11"/>
  </conditionalFormatting>
  <conditionalFormatting sqref="C33">
    <cfRule type="duplicateValues" dxfId="5" priority="10"/>
  </conditionalFormatting>
  <conditionalFormatting sqref="C151">
    <cfRule type="duplicateValues" dxfId="4" priority="8"/>
  </conditionalFormatting>
  <conditionalFormatting sqref="C152">
    <cfRule type="duplicateValues" dxfId="3" priority="7"/>
  </conditionalFormatting>
  <conditionalFormatting sqref="C155:C156">
    <cfRule type="duplicateValues" dxfId="2" priority="2549"/>
  </conditionalFormatting>
  <conditionalFormatting sqref="C37:C39">
    <cfRule type="duplicateValues" dxfId="1" priority="4"/>
  </conditionalFormatting>
  <conditionalFormatting sqref="C157">
    <cfRule type="duplicateValues" dxfId="0" priority="3"/>
  </conditionalFormatting>
  <pageMargins left="0.25" right="0.25" top="0.75" bottom="0.75" header="0.3" footer="0.3"/>
  <pageSetup paperSize="9" scale="70" fitToHeight="0" orientation="landscape" r:id="rId1"/>
  <rowBreaks count="2" manualBreakCount="2">
    <brk id="85" max="13" man="1"/>
    <brk id="173" max="13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3"/>
  <sheetViews>
    <sheetView zoomScale="70" zoomScaleNormal="70" zoomScaleSheetLayoutView="80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K27" sqref="K27"/>
    </sheetView>
  </sheetViews>
  <sheetFormatPr defaultColWidth="9.140625" defaultRowHeight="15" x14ac:dyDescent="0.25"/>
  <cols>
    <col min="1" max="1" width="49.7109375" style="1" customWidth="1"/>
    <col min="2" max="2" width="98.140625" style="1" bestFit="1" customWidth="1"/>
    <col min="3" max="3" width="29.28515625" style="1" bestFit="1" customWidth="1"/>
    <col min="4" max="4" width="19.42578125" style="1" bestFit="1" customWidth="1"/>
    <col min="5" max="5" width="27.140625" style="1" customWidth="1"/>
    <col min="6" max="9" width="9" style="1" customWidth="1"/>
    <col min="10" max="10" width="13.28515625" style="1" customWidth="1"/>
    <col min="11" max="12" width="13.28515625" style="2" customWidth="1"/>
    <col min="13" max="16384" width="9.140625" style="1"/>
  </cols>
  <sheetData>
    <row r="1" spans="1:12" ht="50.25" customHeight="1" x14ac:dyDescent="0.35">
      <c r="A1" s="581" t="s">
        <v>881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</row>
    <row r="2" spans="1:12" ht="12.75" customHeigh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x14ac:dyDescent="0.25">
      <c r="A3" s="140" t="s">
        <v>525</v>
      </c>
      <c r="B3" s="145"/>
      <c r="C3" s="145"/>
      <c r="D3" s="145"/>
      <c r="E3" s="145"/>
      <c r="F3" s="145"/>
      <c r="G3" s="145"/>
      <c r="H3" s="145"/>
      <c r="I3" s="145"/>
      <c r="J3" s="145"/>
      <c r="K3" s="141"/>
      <c r="L3" s="141"/>
    </row>
    <row r="4" spans="1:12" x14ac:dyDescent="0.25">
      <c r="A4" s="147" t="s">
        <v>850</v>
      </c>
      <c r="B4" s="145"/>
      <c r="C4" s="145"/>
      <c r="D4" s="145"/>
      <c r="E4" s="145"/>
      <c r="F4" s="145"/>
      <c r="G4" s="145"/>
      <c r="H4" s="145"/>
      <c r="I4" s="145"/>
      <c r="J4" s="145"/>
      <c r="K4" s="141"/>
      <c r="L4" s="141"/>
    </row>
    <row r="5" spans="1:12" x14ac:dyDescent="0.25">
      <c r="A5" s="147" t="s">
        <v>859</v>
      </c>
      <c r="B5" s="145"/>
      <c r="C5" s="145"/>
      <c r="D5" s="145"/>
      <c r="E5" s="145"/>
      <c r="F5" s="145"/>
      <c r="G5" s="145"/>
      <c r="H5" s="145"/>
      <c r="I5" s="145"/>
      <c r="J5" s="145"/>
      <c r="K5" s="141"/>
      <c r="L5" s="141"/>
    </row>
    <row r="6" spans="1:12" x14ac:dyDescent="0.25">
      <c r="A6" s="147" t="s">
        <v>860</v>
      </c>
      <c r="B6" s="145"/>
      <c r="C6" s="145"/>
      <c r="D6" s="145"/>
      <c r="E6" s="145"/>
      <c r="F6" s="145"/>
      <c r="G6" s="145"/>
      <c r="H6" s="145"/>
      <c r="I6" s="145"/>
      <c r="J6" s="145"/>
      <c r="K6" s="141"/>
      <c r="L6" s="141"/>
    </row>
    <row r="7" spans="1:12" x14ac:dyDescent="0.25">
      <c r="A7" s="147" t="s">
        <v>861</v>
      </c>
      <c r="B7" s="145"/>
      <c r="C7" s="145"/>
      <c r="D7" s="145"/>
      <c r="E7" s="145"/>
      <c r="F7" s="145"/>
      <c r="G7" s="145"/>
      <c r="H7" s="145"/>
      <c r="I7" s="145"/>
      <c r="J7" s="145"/>
      <c r="K7" s="141"/>
      <c r="L7" s="141"/>
    </row>
    <row r="8" spans="1:12" x14ac:dyDescent="0.25">
      <c r="A8" s="147" t="s">
        <v>978</v>
      </c>
      <c r="B8" s="145"/>
      <c r="C8" s="145"/>
      <c r="D8" s="145"/>
      <c r="E8" s="145"/>
      <c r="F8" s="145"/>
      <c r="G8" s="145"/>
      <c r="H8" s="145"/>
      <c r="I8" s="145"/>
      <c r="J8" s="145"/>
      <c r="K8" s="141"/>
      <c r="L8" s="141"/>
    </row>
    <row r="9" spans="1:12" ht="15.75" thickBot="1" x14ac:dyDescent="0.3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s="108" customFormat="1" ht="15.75" thickBot="1" x14ac:dyDescent="0.3">
      <c r="A10" s="145"/>
      <c r="B10" s="145"/>
      <c r="C10" s="145"/>
      <c r="D10" s="145"/>
      <c r="E10" s="145"/>
      <c r="F10" s="559" t="s">
        <v>849</v>
      </c>
      <c r="G10" s="560"/>
      <c r="H10" s="560"/>
      <c r="I10" s="561"/>
      <c r="J10" s="562" t="s">
        <v>848</v>
      </c>
      <c r="K10" s="563"/>
      <c r="L10" s="564"/>
    </row>
    <row r="11" spans="1:12" s="108" customFormat="1" ht="15.75" thickBot="1" x14ac:dyDescent="0.3">
      <c r="A11" s="321" t="s">
        <v>128</v>
      </c>
      <c r="B11" s="322" t="s">
        <v>126</v>
      </c>
      <c r="C11" s="322" t="s">
        <v>127</v>
      </c>
      <c r="D11" s="322" t="s">
        <v>843</v>
      </c>
      <c r="E11" s="322" t="s">
        <v>844</v>
      </c>
      <c r="F11" s="323" t="s">
        <v>117</v>
      </c>
      <c r="G11" s="324" t="s">
        <v>116</v>
      </c>
      <c r="H11" s="324" t="s">
        <v>115</v>
      </c>
      <c r="I11" s="325" t="s">
        <v>114</v>
      </c>
      <c r="J11" s="326" t="s">
        <v>1</v>
      </c>
      <c r="K11" s="327" t="s">
        <v>109</v>
      </c>
      <c r="L11" s="328" t="s">
        <v>107</v>
      </c>
    </row>
    <row r="12" spans="1:12" ht="30" x14ac:dyDescent="0.25">
      <c r="A12" s="107" t="s">
        <v>876</v>
      </c>
      <c r="B12" s="105" t="s">
        <v>497</v>
      </c>
      <c r="C12" s="105" t="s">
        <v>511</v>
      </c>
      <c r="D12" s="105" t="s">
        <v>823</v>
      </c>
      <c r="E12" s="106" t="s">
        <v>831</v>
      </c>
      <c r="F12" s="100" t="s">
        <v>4</v>
      </c>
      <c r="G12" s="99" t="s">
        <v>4</v>
      </c>
      <c r="H12" s="99" t="s">
        <v>4</v>
      </c>
      <c r="I12" s="98" t="s">
        <v>4</v>
      </c>
      <c r="J12" s="516"/>
      <c r="K12" s="90" t="s">
        <v>824</v>
      </c>
      <c r="L12" s="88" t="s">
        <v>0</v>
      </c>
    </row>
    <row r="13" spans="1:12" ht="30" x14ac:dyDescent="0.25">
      <c r="A13" s="73" t="s">
        <v>876</v>
      </c>
      <c r="B13" s="72" t="s">
        <v>497</v>
      </c>
      <c r="C13" s="70" t="s">
        <v>498</v>
      </c>
      <c r="D13" s="70" t="s">
        <v>832</v>
      </c>
      <c r="E13" s="70" t="s">
        <v>852</v>
      </c>
      <c r="F13" s="65"/>
      <c r="G13" s="64" t="s">
        <v>4</v>
      </c>
      <c r="H13" s="64" t="s">
        <v>4</v>
      </c>
      <c r="I13" s="63"/>
      <c r="J13" s="62"/>
      <c r="K13" s="55" t="s">
        <v>824</v>
      </c>
      <c r="L13" s="53" t="s">
        <v>0</v>
      </c>
    </row>
    <row r="14" spans="1:12" ht="30" x14ac:dyDescent="0.25">
      <c r="A14" s="73" t="s">
        <v>876</v>
      </c>
      <c r="B14" s="72" t="s">
        <v>497</v>
      </c>
      <c r="C14" s="72" t="s">
        <v>498</v>
      </c>
      <c r="D14" s="70" t="s">
        <v>827</v>
      </c>
      <c r="E14" s="70" t="s">
        <v>853</v>
      </c>
      <c r="F14" s="65"/>
      <c r="G14" s="64" t="s">
        <v>4</v>
      </c>
      <c r="H14" s="64" t="s">
        <v>4</v>
      </c>
      <c r="I14" s="63"/>
      <c r="J14" s="62"/>
      <c r="K14" s="55" t="s">
        <v>824</v>
      </c>
      <c r="L14" s="53" t="s">
        <v>0</v>
      </c>
    </row>
    <row r="15" spans="1:12" ht="30" x14ac:dyDescent="0.25">
      <c r="A15" s="73" t="s">
        <v>876</v>
      </c>
      <c r="B15" s="72" t="s">
        <v>497</v>
      </c>
      <c r="C15" s="71" t="s">
        <v>993</v>
      </c>
      <c r="D15" s="70" t="s">
        <v>823</v>
      </c>
      <c r="E15" s="200" t="s">
        <v>994</v>
      </c>
      <c r="F15" s="65"/>
      <c r="G15" s="64" t="s">
        <v>4</v>
      </c>
      <c r="H15" s="64" t="s">
        <v>4</v>
      </c>
      <c r="I15" s="63"/>
      <c r="J15" s="62"/>
      <c r="K15" s="55" t="s">
        <v>824</v>
      </c>
      <c r="L15" s="53"/>
    </row>
    <row r="16" spans="1:12" ht="45" x14ac:dyDescent="0.25">
      <c r="A16" s="73" t="s">
        <v>876</v>
      </c>
      <c r="B16" s="70" t="s">
        <v>488</v>
      </c>
      <c r="C16" s="70" t="s">
        <v>489</v>
      </c>
      <c r="D16" s="70" t="s">
        <v>823</v>
      </c>
      <c r="E16" s="71" t="s">
        <v>829</v>
      </c>
      <c r="F16" s="65" t="s">
        <v>4</v>
      </c>
      <c r="G16" s="64" t="s">
        <v>4</v>
      </c>
      <c r="H16" s="64" t="s">
        <v>4</v>
      </c>
      <c r="I16" s="63" t="s">
        <v>4</v>
      </c>
      <c r="J16" s="486"/>
      <c r="K16" s="55" t="s">
        <v>824</v>
      </c>
      <c r="L16" s="53" t="s">
        <v>0</v>
      </c>
    </row>
    <row r="17" spans="1:12" x14ac:dyDescent="0.25">
      <c r="A17" s="282" t="s">
        <v>1003</v>
      </c>
      <c r="B17" s="70" t="s">
        <v>478</v>
      </c>
      <c r="C17" s="71" t="s">
        <v>479</v>
      </c>
      <c r="D17" s="71" t="s">
        <v>823</v>
      </c>
      <c r="E17" s="478" t="s">
        <v>1315</v>
      </c>
      <c r="F17" s="65" t="s">
        <v>4</v>
      </c>
      <c r="G17" s="64" t="s">
        <v>4</v>
      </c>
      <c r="H17" s="64"/>
      <c r="I17" s="63"/>
      <c r="J17" s="486"/>
      <c r="K17" s="55" t="s">
        <v>824</v>
      </c>
      <c r="L17" s="53" t="s">
        <v>0</v>
      </c>
    </row>
    <row r="18" spans="1:12" ht="15.75" thickBot="1" x14ac:dyDescent="0.3">
      <c r="A18" s="369" t="s">
        <v>1004</v>
      </c>
      <c r="B18" s="35" t="s">
        <v>476</v>
      </c>
      <c r="C18" s="35" t="s">
        <v>477</v>
      </c>
      <c r="D18" s="35" t="s">
        <v>823</v>
      </c>
      <c r="E18" s="37" t="s">
        <v>851</v>
      </c>
      <c r="F18" s="514"/>
      <c r="G18" s="515" t="s">
        <v>4</v>
      </c>
      <c r="H18" s="30"/>
      <c r="I18" s="29"/>
      <c r="J18" s="517"/>
      <c r="K18" s="23" t="s">
        <v>824</v>
      </c>
      <c r="L18" s="21" t="s">
        <v>0</v>
      </c>
    </row>
    <row r="19" spans="1:12" x14ac:dyDescent="0.25">
      <c r="A19" s="259" t="s">
        <v>1005</v>
      </c>
      <c r="B19" s="201" t="s">
        <v>458</v>
      </c>
      <c r="C19" s="201" t="s">
        <v>466</v>
      </c>
      <c r="D19" s="201" t="s">
        <v>823</v>
      </c>
      <c r="E19" s="200" t="s">
        <v>820</v>
      </c>
      <c r="F19" s="208" t="s">
        <v>4</v>
      </c>
      <c r="G19" s="209" t="s">
        <v>4</v>
      </c>
      <c r="H19" s="209" t="s">
        <v>4</v>
      </c>
      <c r="I19" s="210" t="s">
        <v>4</v>
      </c>
      <c r="J19" s="518"/>
      <c r="K19" s="211" t="s">
        <v>824</v>
      </c>
      <c r="L19" s="212" t="s">
        <v>0</v>
      </c>
    </row>
    <row r="20" spans="1:12" ht="30" x14ac:dyDescent="0.25">
      <c r="A20" s="73" t="s">
        <v>1005</v>
      </c>
      <c r="B20" s="72" t="s">
        <v>458</v>
      </c>
      <c r="C20" s="70" t="s">
        <v>464</v>
      </c>
      <c r="D20" s="70" t="s">
        <v>823</v>
      </c>
      <c r="E20" s="71" t="s">
        <v>822</v>
      </c>
      <c r="F20" s="65" t="s">
        <v>4</v>
      </c>
      <c r="G20" s="64" t="s">
        <v>4</v>
      </c>
      <c r="H20" s="64" t="s">
        <v>4</v>
      </c>
      <c r="I20" s="63" t="s">
        <v>4</v>
      </c>
      <c r="J20" s="486"/>
      <c r="K20" s="55" t="s">
        <v>824</v>
      </c>
      <c r="L20" s="53" t="s">
        <v>0</v>
      </c>
    </row>
    <row r="21" spans="1:12" x14ac:dyDescent="0.25">
      <c r="A21" s="73" t="s">
        <v>1005</v>
      </c>
      <c r="B21" s="72" t="s">
        <v>458</v>
      </c>
      <c r="C21" s="70" t="s">
        <v>460</v>
      </c>
      <c r="D21" s="70" t="s">
        <v>823</v>
      </c>
      <c r="E21" s="71" t="s">
        <v>821</v>
      </c>
      <c r="F21" s="65" t="s">
        <v>4</v>
      </c>
      <c r="G21" s="64" t="s">
        <v>4</v>
      </c>
      <c r="H21" s="64" t="s">
        <v>4</v>
      </c>
      <c r="I21" s="63" t="s">
        <v>4</v>
      </c>
      <c r="J21" s="486"/>
      <c r="K21" s="55" t="s">
        <v>824</v>
      </c>
      <c r="L21" s="53" t="s">
        <v>0</v>
      </c>
    </row>
    <row r="22" spans="1:12" x14ac:dyDescent="0.25">
      <c r="A22" s="73" t="s">
        <v>1005</v>
      </c>
      <c r="B22" s="72" t="s">
        <v>458</v>
      </c>
      <c r="C22" s="70" t="s">
        <v>459</v>
      </c>
      <c r="D22" s="70" t="s">
        <v>823</v>
      </c>
      <c r="E22" s="71" t="s">
        <v>842</v>
      </c>
      <c r="F22" s="65" t="s">
        <v>4</v>
      </c>
      <c r="G22" s="64" t="s">
        <v>4</v>
      </c>
      <c r="H22" s="64"/>
      <c r="I22" s="63"/>
      <c r="J22" s="62" t="s">
        <v>824</v>
      </c>
      <c r="K22" s="55" t="s">
        <v>824</v>
      </c>
      <c r="L22" s="53" t="s">
        <v>0</v>
      </c>
    </row>
    <row r="23" spans="1:12" x14ac:dyDescent="0.25">
      <c r="A23" s="73" t="s">
        <v>1005</v>
      </c>
      <c r="B23" s="70" t="s">
        <v>451</v>
      </c>
      <c r="C23" s="70" t="s">
        <v>453</v>
      </c>
      <c r="D23" s="70" t="s">
        <v>823</v>
      </c>
      <c r="E23" s="71" t="s">
        <v>830</v>
      </c>
      <c r="F23" s="65" t="s">
        <v>4</v>
      </c>
      <c r="G23" s="64" t="s">
        <v>4</v>
      </c>
      <c r="H23" s="64" t="s">
        <v>4</v>
      </c>
      <c r="I23" s="63" t="s">
        <v>4</v>
      </c>
      <c r="J23" s="62" t="s">
        <v>824</v>
      </c>
      <c r="K23" s="55" t="s">
        <v>824</v>
      </c>
      <c r="L23" s="53" t="s">
        <v>0</v>
      </c>
    </row>
    <row r="24" spans="1:12" ht="15.75" thickBot="1" x14ac:dyDescent="0.3">
      <c r="A24" s="261" t="s">
        <v>1005</v>
      </c>
      <c r="B24" s="262" t="s">
        <v>451</v>
      </c>
      <c r="C24" s="213" t="s">
        <v>452</v>
      </c>
      <c r="D24" s="213" t="s">
        <v>823</v>
      </c>
      <c r="E24" s="199" t="s">
        <v>830</v>
      </c>
      <c r="F24" s="202" t="s">
        <v>4</v>
      </c>
      <c r="G24" s="203" t="s">
        <v>4</v>
      </c>
      <c r="H24" s="203" t="s">
        <v>4</v>
      </c>
      <c r="I24" s="204" t="s">
        <v>4</v>
      </c>
      <c r="J24" s="205" t="s">
        <v>824</v>
      </c>
      <c r="K24" s="206" t="s">
        <v>824</v>
      </c>
      <c r="L24" s="207" t="s">
        <v>0</v>
      </c>
    </row>
    <row r="25" spans="1:12" ht="30" x14ac:dyDescent="0.25">
      <c r="A25" s="371" t="s">
        <v>1021</v>
      </c>
      <c r="B25" s="370" t="s">
        <v>278</v>
      </c>
      <c r="C25" s="105" t="s">
        <v>279</v>
      </c>
      <c r="D25" s="105" t="s">
        <v>823</v>
      </c>
      <c r="E25" s="106" t="s">
        <v>828</v>
      </c>
      <c r="F25" s="100" t="s">
        <v>4</v>
      </c>
      <c r="G25" s="99" t="s">
        <v>4</v>
      </c>
      <c r="H25" s="99" t="s">
        <v>4</v>
      </c>
      <c r="I25" s="98" t="s">
        <v>4</v>
      </c>
      <c r="J25" s="516"/>
      <c r="K25" s="90" t="s">
        <v>824</v>
      </c>
      <c r="L25" s="88" t="s">
        <v>0</v>
      </c>
    </row>
    <row r="26" spans="1:12" x14ac:dyDescent="0.25">
      <c r="A26" s="73" t="s">
        <v>1007</v>
      </c>
      <c r="B26" s="72" t="s">
        <v>343</v>
      </c>
      <c r="C26" s="70" t="s">
        <v>344</v>
      </c>
      <c r="D26" s="70" t="s">
        <v>823</v>
      </c>
      <c r="E26" s="71" t="s">
        <v>838</v>
      </c>
      <c r="F26" s="65" t="s">
        <v>4</v>
      </c>
      <c r="G26" s="64"/>
      <c r="H26" s="64"/>
      <c r="I26" s="63"/>
      <c r="J26" s="62" t="s">
        <v>824</v>
      </c>
      <c r="K26" s="55" t="s">
        <v>824</v>
      </c>
      <c r="L26" s="53" t="s">
        <v>0</v>
      </c>
    </row>
    <row r="27" spans="1:12" x14ac:dyDescent="0.25">
      <c r="A27" s="73" t="s">
        <v>1007</v>
      </c>
      <c r="B27" s="72" t="s">
        <v>343</v>
      </c>
      <c r="C27" s="72" t="s">
        <v>344</v>
      </c>
      <c r="D27" s="70" t="s">
        <v>827</v>
      </c>
      <c r="E27" s="71" t="s">
        <v>838</v>
      </c>
      <c r="F27" s="65"/>
      <c r="G27" s="64" t="s">
        <v>4</v>
      </c>
      <c r="H27" s="64" t="s">
        <v>4</v>
      </c>
      <c r="I27" s="63"/>
      <c r="J27" s="62" t="s">
        <v>824</v>
      </c>
      <c r="K27" s="55" t="s">
        <v>824</v>
      </c>
      <c r="L27" s="53" t="s">
        <v>0</v>
      </c>
    </row>
    <row r="28" spans="1:12" x14ac:dyDescent="0.25">
      <c r="A28" s="73" t="s">
        <v>1007</v>
      </c>
      <c r="B28" s="330" t="s">
        <v>282</v>
      </c>
      <c r="C28" s="70" t="s">
        <v>325</v>
      </c>
      <c r="D28" s="70" t="s">
        <v>823</v>
      </c>
      <c r="E28" s="478" t="s">
        <v>840</v>
      </c>
      <c r="F28" s="65" t="s">
        <v>4</v>
      </c>
      <c r="G28" s="64" t="s">
        <v>4</v>
      </c>
      <c r="H28" s="64" t="s">
        <v>4</v>
      </c>
      <c r="I28" s="63" t="s">
        <v>4</v>
      </c>
      <c r="J28" s="62" t="s">
        <v>824</v>
      </c>
      <c r="K28" s="55" t="s">
        <v>824</v>
      </c>
      <c r="L28" s="53" t="s">
        <v>0</v>
      </c>
    </row>
    <row r="29" spans="1:12" x14ac:dyDescent="0.25">
      <c r="A29" s="73" t="s">
        <v>1007</v>
      </c>
      <c r="B29" s="72" t="s">
        <v>282</v>
      </c>
      <c r="C29" s="72" t="s">
        <v>325</v>
      </c>
      <c r="D29" s="70" t="s">
        <v>827</v>
      </c>
      <c r="E29" s="478" t="s">
        <v>840</v>
      </c>
      <c r="F29" s="65"/>
      <c r="G29" s="64" t="s">
        <v>4</v>
      </c>
      <c r="H29" s="64" t="s">
        <v>4</v>
      </c>
      <c r="I29" s="63"/>
      <c r="J29" s="62" t="s">
        <v>824</v>
      </c>
      <c r="K29" s="55" t="s">
        <v>824</v>
      </c>
      <c r="L29" s="53" t="s">
        <v>0</v>
      </c>
    </row>
    <row r="30" spans="1:12" x14ac:dyDescent="0.25">
      <c r="A30" s="73" t="s">
        <v>1007</v>
      </c>
      <c r="B30" s="72" t="s">
        <v>282</v>
      </c>
      <c r="C30" s="70" t="s">
        <v>283</v>
      </c>
      <c r="D30" s="70" t="s">
        <v>823</v>
      </c>
      <c r="E30" s="478" t="s">
        <v>839</v>
      </c>
      <c r="F30" s="65" t="s">
        <v>4</v>
      </c>
      <c r="G30" s="64" t="s">
        <v>4</v>
      </c>
      <c r="H30" s="64" t="s">
        <v>4</v>
      </c>
      <c r="I30" s="63" t="s">
        <v>4</v>
      </c>
      <c r="J30" s="62" t="s">
        <v>824</v>
      </c>
      <c r="K30" s="55" t="s">
        <v>824</v>
      </c>
      <c r="L30" s="53" t="s">
        <v>0</v>
      </c>
    </row>
    <row r="31" spans="1:12" x14ac:dyDescent="0.25">
      <c r="A31" s="73" t="s">
        <v>1007</v>
      </c>
      <c r="B31" s="72" t="s">
        <v>282</v>
      </c>
      <c r="C31" s="72" t="s">
        <v>283</v>
      </c>
      <c r="D31" s="70" t="s">
        <v>827</v>
      </c>
      <c r="E31" s="478" t="s">
        <v>839</v>
      </c>
      <c r="F31" s="65"/>
      <c r="G31" s="64" t="s">
        <v>4</v>
      </c>
      <c r="H31" s="64" t="s">
        <v>4</v>
      </c>
      <c r="I31" s="63"/>
      <c r="J31" s="62" t="s">
        <v>824</v>
      </c>
      <c r="K31" s="55" t="s">
        <v>824</v>
      </c>
      <c r="L31" s="53" t="s">
        <v>0</v>
      </c>
    </row>
    <row r="32" spans="1:12" ht="30.75" thickBot="1" x14ac:dyDescent="0.3">
      <c r="A32" s="73" t="s">
        <v>1007</v>
      </c>
      <c r="B32" s="330" t="s">
        <v>981</v>
      </c>
      <c r="C32" s="70" t="s">
        <v>980</v>
      </c>
      <c r="D32" s="70" t="s">
        <v>823</v>
      </c>
      <c r="E32" s="71" t="s">
        <v>841</v>
      </c>
      <c r="F32" s="65" t="s">
        <v>4</v>
      </c>
      <c r="G32" s="64" t="s">
        <v>4</v>
      </c>
      <c r="H32" s="64" t="s">
        <v>4</v>
      </c>
      <c r="I32" s="63" t="s">
        <v>4</v>
      </c>
      <c r="J32" s="62" t="s">
        <v>824</v>
      </c>
      <c r="K32" s="55" t="s">
        <v>824</v>
      </c>
      <c r="L32" s="53" t="s">
        <v>0</v>
      </c>
    </row>
    <row r="33" spans="1:12" x14ac:dyDescent="0.25">
      <c r="A33" s="371" t="s">
        <v>1008</v>
      </c>
      <c r="B33" s="370" t="s">
        <v>392</v>
      </c>
      <c r="C33" s="105" t="s">
        <v>437</v>
      </c>
      <c r="D33" s="105" t="s">
        <v>823</v>
      </c>
      <c r="E33" s="106" t="s">
        <v>838</v>
      </c>
      <c r="F33" s="100" t="s">
        <v>4</v>
      </c>
      <c r="G33" s="99" t="s">
        <v>4</v>
      </c>
      <c r="H33" s="99" t="s">
        <v>4</v>
      </c>
      <c r="I33" s="98" t="s">
        <v>4</v>
      </c>
      <c r="J33" s="97" t="s">
        <v>824</v>
      </c>
      <c r="K33" s="90" t="s">
        <v>824</v>
      </c>
      <c r="L33" s="88"/>
    </row>
    <row r="34" spans="1:12" x14ac:dyDescent="0.25">
      <c r="A34" s="73" t="s">
        <v>1008</v>
      </c>
      <c r="B34" s="72" t="s">
        <v>392</v>
      </c>
      <c r="C34" s="72" t="s">
        <v>437</v>
      </c>
      <c r="D34" s="70" t="s">
        <v>825</v>
      </c>
      <c r="E34" s="71" t="s">
        <v>838</v>
      </c>
      <c r="F34" s="65" t="s">
        <v>4</v>
      </c>
      <c r="G34" s="64" t="s">
        <v>4</v>
      </c>
      <c r="H34" s="64" t="s">
        <v>4</v>
      </c>
      <c r="I34" s="63" t="s">
        <v>4</v>
      </c>
      <c r="J34" s="62" t="s">
        <v>824</v>
      </c>
      <c r="K34" s="55" t="s">
        <v>824</v>
      </c>
      <c r="L34" s="53"/>
    </row>
    <row r="35" spans="1:12" x14ac:dyDescent="0.25">
      <c r="A35" s="73" t="s">
        <v>1008</v>
      </c>
      <c r="B35" s="72" t="s">
        <v>392</v>
      </c>
      <c r="C35" s="70" t="s">
        <v>426</v>
      </c>
      <c r="D35" s="70" t="s">
        <v>823</v>
      </c>
      <c r="E35" s="71" t="s">
        <v>845</v>
      </c>
      <c r="F35" s="65" t="s">
        <v>4</v>
      </c>
      <c r="G35" s="64" t="s">
        <v>4</v>
      </c>
      <c r="H35" s="64" t="s">
        <v>4</v>
      </c>
      <c r="I35" s="63" t="s">
        <v>4</v>
      </c>
      <c r="J35" s="62" t="s">
        <v>824</v>
      </c>
      <c r="K35" s="55" t="s">
        <v>824</v>
      </c>
      <c r="L35" s="53" t="s">
        <v>0</v>
      </c>
    </row>
    <row r="36" spans="1:12" x14ac:dyDescent="0.25">
      <c r="A36" s="73" t="s">
        <v>1008</v>
      </c>
      <c r="B36" s="72" t="s">
        <v>392</v>
      </c>
      <c r="C36" s="72" t="s">
        <v>426</v>
      </c>
      <c r="D36" s="70" t="s">
        <v>825</v>
      </c>
      <c r="E36" s="71" t="s">
        <v>845</v>
      </c>
      <c r="F36" s="65" t="s">
        <v>4</v>
      </c>
      <c r="G36" s="64" t="s">
        <v>4</v>
      </c>
      <c r="H36" s="64" t="s">
        <v>4</v>
      </c>
      <c r="I36" s="63" t="s">
        <v>4</v>
      </c>
      <c r="J36" s="62" t="s">
        <v>824</v>
      </c>
      <c r="K36" s="55" t="s">
        <v>824</v>
      </c>
      <c r="L36" s="53" t="s">
        <v>0</v>
      </c>
    </row>
    <row r="37" spans="1:12" x14ac:dyDescent="0.25">
      <c r="A37" s="73" t="s">
        <v>1008</v>
      </c>
      <c r="B37" s="330" t="s">
        <v>391</v>
      </c>
      <c r="C37" s="70" t="s">
        <v>412</v>
      </c>
      <c r="D37" s="70" t="s">
        <v>823</v>
      </c>
      <c r="E37" s="71" t="s">
        <v>846</v>
      </c>
      <c r="F37" s="65" t="s">
        <v>4</v>
      </c>
      <c r="G37" s="64" t="s">
        <v>4</v>
      </c>
      <c r="H37" s="64" t="s">
        <v>4</v>
      </c>
      <c r="I37" s="63" t="s">
        <v>4</v>
      </c>
      <c r="J37" s="62" t="s">
        <v>824</v>
      </c>
      <c r="K37" s="55" t="s">
        <v>824</v>
      </c>
      <c r="L37" s="53"/>
    </row>
    <row r="38" spans="1:12" x14ac:dyDescent="0.25">
      <c r="A38" s="73" t="s">
        <v>1008</v>
      </c>
      <c r="B38" s="72" t="s">
        <v>391</v>
      </c>
      <c r="C38" s="72" t="s">
        <v>412</v>
      </c>
      <c r="D38" s="70" t="s">
        <v>825</v>
      </c>
      <c r="E38" s="71" t="s">
        <v>846</v>
      </c>
      <c r="F38" s="65" t="s">
        <v>4</v>
      </c>
      <c r="G38" s="64" t="s">
        <v>4</v>
      </c>
      <c r="H38" s="64" t="s">
        <v>4</v>
      </c>
      <c r="I38" s="63" t="s">
        <v>4</v>
      </c>
      <c r="J38" s="62" t="s">
        <v>824</v>
      </c>
      <c r="K38" s="55" t="s">
        <v>824</v>
      </c>
      <c r="L38" s="53"/>
    </row>
    <row r="39" spans="1:12" x14ac:dyDescent="0.25">
      <c r="A39" s="73" t="s">
        <v>1008</v>
      </c>
      <c r="B39" s="72" t="s">
        <v>391</v>
      </c>
      <c r="C39" s="70" t="s">
        <v>401</v>
      </c>
      <c r="D39" s="70" t="s">
        <v>823</v>
      </c>
      <c r="E39" s="71" t="s">
        <v>846</v>
      </c>
      <c r="F39" s="65" t="s">
        <v>4</v>
      </c>
      <c r="G39" s="64" t="s">
        <v>4</v>
      </c>
      <c r="H39" s="64" t="s">
        <v>4</v>
      </c>
      <c r="I39" s="63" t="s">
        <v>4</v>
      </c>
      <c r="J39" s="62" t="s">
        <v>824</v>
      </c>
      <c r="K39" s="55" t="s">
        <v>824</v>
      </c>
      <c r="L39" s="53" t="s">
        <v>0</v>
      </c>
    </row>
    <row r="40" spans="1:12" x14ac:dyDescent="0.25">
      <c r="A40" s="73" t="s">
        <v>1008</v>
      </c>
      <c r="B40" s="72" t="s">
        <v>391</v>
      </c>
      <c r="C40" s="72" t="s">
        <v>401</v>
      </c>
      <c r="D40" s="70" t="s">
        <v>825</v>
      </c>
      <c r="E40" s="71" t="s">
        <v>846</v>
      </c>
      <c r="F40" s="65" t="s">
        <v>4</v>
      </c>
      <c r="G40" s="64" t="s">
        <v>4</v>
      </c>
      <c r="H40" s="64" t="s">
        <v>4</v>
      </c>
      <c r="I40" s="63" t="s">
        <v>4</v>
      </c>
      <c r="J40" s="62" t="s">
        <v>824</v>
      </c>
      <c r="K40" s="55" t="s">
        <v>824</v>
      </c>
      <c r="L40" s="53" t="s">
        <v>0</v>
      </c>
    </row>
    <row r="41" spans="1:12" x14ac:dyDescent="0.25">
      <c r="A41" s="73" t="s">
        <v>1008</v>
      </c>
      <c r="B41" s="72" t="s">
        <v>391</v>
      </c>
      <c r="C41" s="70" t="s">
        <v>394</v>
      </c>
      <c r="D41" s="70" t="s">
        <v>823</v>
      </c>
      <c r="E41" s="71" t="s">
        <v>840</v>
      </c>
      <c r="F41" s="65" t="s">
        <v>4</v>
      </c>
      <c r="G41" s="64" t="s">
        <v>4</v>
      </c>
      <c r="H41" s="64" t="s">
        <v>4</v>
      </c>
      <c r="I41" s="63" t="s">
        <v>4</v>
      </c>
      <c r="J41" s="62" t="s">
        <v>824</v>
      </c>
      <c r="K41" s="55" t="s">
        <v>824</v>
      </c>
      <c r="L41" s="53" t="s">
        <v>0</v>
      </c>
    </row>
    <row r="42" spans="1:12" ht="15.75" thickBot="1" x14ac:dyDescent="0.3">
      <c r="A42" s="372" t="s">
        <v>1009</v>
      </c>
      <c r="B42" s="373" t="s">
        <v>443</v>
      </c>
      <c r="C42" s="35" t="s">
        <v>444</v>
      </c>
      <c r="D42" s="35" t="s">
        <v>823</v>
      </c>
      <c r="E42" s="513" t="s">
        <v>841</v>
      </c>
      <c r="F42" s="31" t="s">
        <v>4</v>
      </c>
      <c r="G42" s="30" t="s">
        <v>4</v>
      </c>
      <c r="H42" s="30" t="s">
        <v>4</v>
      </c>
      <c r="I42" s="29" t="s">
        <v>4</v>
      </c>
      <c r="J42" s="28" t="s">
        <v>824</v>
      </c>
      <c r="K42" s="23" t="s">
        <v>824</v>
      </c>
      <c r="L42" s="21" t="s">
        <v>0</v>
      </c>
    </row>
    <row r="43" spans="1:12" x14ac:dyDescent="0.25">
      <c r="A43" s="371" t="s">
        <v>1010</v>
      </c>
      <c r="B43" s="370" t="s">
        <v>248</v>
      </c>
      <c r="C43" s="105" t="s">
        <v>268</v>
      </c>
      <c r="D43" s="105" t="s">
        <v>823</v>
      </c>
      <c r="E43" s="106" t="s">
        <v>833</v>
      </c>
      <c r="F43" s="100"/>
      <c r="G43" s="99" t="s">
        <v>4</v>
      </c>
      <c r="H43" s="99" t="s">
        <v>4</v>
      </c>
      <c r="I43" s="98"/>
      <c r="J43" s="97" t="s">
        <v>824</v>
      </c>
      <c r="K43" s="90" t="s">
        <v>824</v>
      </c>
      <c r="L43" s="88" t="s">
        <v>824</v>
      </c>
    </row>
    <row r="44" spans="1:12" x14ac:dyDescent="0.25">
      <c r="A44" s="73" t="s">
        <v>1010</v>
      </c>
      <c r="B44" s="72" t="s">
        <v>248</v>
      </c>
      <c r="C44" s="72" t="s">
        <v>268</v>
      </c>
      <c r="D44" s="70" t="s">
        <v>825</v>
      </c>
      <c r="E44" s="71" t="s">
        <v>833</v>
      </c>
      <c r="F44" s="65"/>
      <c r="G44" s="64" t="s">
        <v>4</v>
      </c>
      <c r="H44" s="64" t="s">
        <v>4</v>
      </c>
      <c r="I44" s="63"/>
      <c r="J44" s="62" t="s">
        <v>0</v>
      </c>
      <c r="K44" s="55" t="s">
        <v>0</v>
      </c>
      <c r="L44" s="53" t="s">
        <v>824</v>
      </c>
    </row>
    <row r="45" spans="1:12" x14ac:dyDescent="0.25">
      <c r="A45" s="73" t="s">
        <v>1010</v>
      </c>
      <c r="B45" s="72" t="s">
        <v>248</v>
      </c>
      <c r="C45" s="72" t="s">
        <v>268</v>
      </c>
      <c r="D45" s="70" t="s">
        <v>826</v>
      </c>
      <c r="E45" s="71" t="s">
        <v>833</v>
      </c>
      <c r="F45" s="65"/>
      <c r="G45" s="64" t="s">
        <v>4</v>
      </c>
      <c r="H45" s="64" t="s">
        <v>4</v>
      </c>
      <c r="I45" s="63"/>
      <c r="J45" s="62" t="s">
        <v>0</v>
      </c>
      <c r="K45" s="55" t="s">
        <v>0</v>
      </c>
      <c r="L45" s="53" t="s">
        <v>824</v>
      </c>
    </row>
    <row r="46" spans="1:12" x14ac:dyDescent="0.25">
      <c r="A46" s="73" t="s">
        <v>1010</v>
      </c>
      <c r="B46" s="72" t="s">
        <v>248</v>
      </c>
      <c r="C46" s="70" t="s">
        <v>252</v>
      </c>
      <c r="D46" s="70" t="s">
        <v>823</v>
      </c>
      <c r="E46" s="71" t="s">
        <v>834</v>
      </c>
      <c r="F46" s="65" t="s">
        <v>4</v>
      </c>
      <c r="G46" s="64" t="s">
        <v>4</v>
      </c>
      <c r="H46" s="64" t="s">
        <v>4</v>
      </c>
      <c r="I46" s="63" t="s">
        <v>4</v>
      </c>
      <c r="J46" s="62" t="s">
        <v>824</v>
      </c>
      <c r="K46" s="55" t="s">
        <v>824</v>
      </c>
      <c r="L46" s="53" t="s">
        <v>824</v>
      </c>
    </row>
    <row r="47" spans="1:12" x14ac:dyDescent="0.25">
      <c r="A47" s="73" t="s">
        <v>1010</v>
      </c>
      <c r="B47" s="72" t="s">
        <v>248</v>
      </c>
      <c r="C47" s="72" t="s">
        <v>252</v>
      </c>
      <c r="D47" s="70" t="s">
        <v>825</v>
      </c>
      <c r="E47" s="71" t="s">
        <v>834</v>
      </c>
      <c r="F47" s="65" t="s">
        <v>4</v>
      </c>
      <c r="G47" s="64" t="s">
        <v>4</v>
      </c>
      <c r="H47" s="64" t="s">
        <v>4</v>
      </c>
      <c r="I47" s="63" t="s">
        <v>4</v>
      </c>
      <c r="J47" s="151" t="s">
        <v>824</v>
      </c>
      <c r="K47" s="55" t="s">
        <v>0</v>
      </c>
      <c r="L47" s="53" t="s">
        <v>824</v>
      </c>
    </row>
    <row r="48" spans="1:12" x14ac:dyDescent="0.25">
      <c r="A48" s="73" t="s">
        <v>1010</v>
      </c>
      <c r="B48" s="72" t="s">
        <v>248</v>
      </c>
      <c r="C48" s="72" t="s">
        <v>252</v>
      </c>
      <c r="D48" s="70" t="s">
        <v>826</v>
      </c>
      <c r="E48" s="71" t="s">
        <v>834</v>
      </c>
      <c r="F48" s="65" t="s">
        <v>4</v>
      </c>
      <c r="G48" s="64" t="s">
        <v>4</v>
      </c>
      <c r="H48" s="64" t="s">
        <v>4</v>
      </c>
      <c r="I48" s="63"/>
      <c r="J48" s="151" t="s">
        <v>0</v>
      </c>
      <c r="K48" s="55" t="s">
        <v>0</v>
      </c>
      <c r="L48" s="53" t="s">
        <v>824</v>
      </c>
    </row>
    <row r="49" spans="1:12" x14ac:dyDescent="0.25">
      <c r="A49" s="73" t="s">
        <v>1010</v>
      </c>
      <c r="B49" s="70" t="s">
        <v>218</v>
      </c>
      <c r="C49" s="70" t="s">
        <v>238</v>
      </c>
      <c r="D49" s="70" t="s">
        <v>823</v>
      </c>
      <c r="E49" s="71" t="s">
        <v>877</v>
      </c>
      <c r="F49" s="65" t="s">
        <v>4</v>
      </c>
      <c r="G49" s="64" t="s">
        <v>4</v>
      </c>
      <c r="H49" s="64" t="s">
        <v>4</v>
      </c>
      <c r="I49" s="63" t="s">
        <v>4</v>
      </c>
      <c r="J49" s="62" t="s">
        <v>824</v>
      </c>
      <c r="K49" s="55" t="s">
        <v>824</v>
      </c>
      <c r="L49" s="53" t="s">
        <v>824</v>
      </c>
    </row>
    <row r="50" spans="1:12" x14ac:dyDescent="0.25">
      <c r="A50" s="73" t="s">
        <v>1010</v>
      </c>
      <c r="B50" s="72" t="s">
        <v>218</v>
      </c>
      <c r="C50" s="72" t="s">
        <v>238</v>
      </c>
      <c r="D50" s="70" t="s">
        <v>825</v>
      </c>
      <c r="E50" s="71" t="s">
        <v>877</v>
      </c>
      <c r="F50" s="65" t="s">
        <v>4</v>
      </c>
      <c r="G50" s="64" t="s">
        <v>4</v>
      </c>
      <c r="H50" s="64" t="s">
        <v>4</v>
      </c>
      <c r="I50" s="63" t="s">
        <v>4</v>
      </c>
      <c r="J50" s="151" t="s">
        <v>824</v>
      </c>
      <c r="K50" s="55" t="s">
        <v>0</v>
      </c>
      <c r="L50" s="53" t="s">
        <v>824</v>
      </c>
    </row>
    <row r="51" spans="1:12" x14ac:dyDescent="0.25">
      <c r="A51" s="73" t="s">
        <v>1010</v>
      </c>
      <c r="B51" s="72" t="s">
        <v>218</v>
      </c>
      <c r="C51" s="72" t="s">
        <v>238</v>
      </c>
      <c r="D51" s="70" t="s">
        <v>826</v>
      </c>
      <c r="E51" s="71" t="s">
        <v>877</v>
      </c>
      <c r="F51" s="65" t="s">
        <v>4</v>
      </c>
      <c r="G51" s="64" t="s">
        <v>4</v>
      </c>
      <c r="H51" s="64" t="s">
        <v>4</v>
      </c>
      <c r="I51" s="63"/>
      <c r="J51" s="151" t="s">
        <v>0</v>
      </c>
      <c r="K51" s="55" t="s">
        <v>0</v>
      </c>
      <c r="L51" s="53" t="s">
        <v>824</v>
      </c>
    </row>
    <row r="52" spans="1:12" x14ac:dyDescent="0.25">
      <c r="A52" s="73" t="s">
        <v>1010</v>
      </c>
      <c r="B52" s="72" t="s">
        <v>218</v>
      </c>
      <c r="C52" s="70" t="s">
        <v>219</v>
      </c>
      <c r="D52" s="70" t="s">
        <v>823</v>
      </c>
      <c r="E52" s="71" t="s">
        <v>835</v>
      </c>
      <c r="F52" s="65" t="s">
        <v>4</v>
      </c>
      <c r="G52" s="64" t="s">
        <v>4</v>
      </c>
      <c r="H52" s="64" t="s">
        <v>4</v>
      </c>
      <c r="I52" s="63" t="s">
        <v>4</v>
      </c>
      <c r="J52" s="62" t="s">
        <v>824</v>
      </c>
      <c r="K52" s="55" t="s">
        <v>824</v>
      </c>
      <c r="L52" s="53" t="s">
        <v>824</v>
      </c>
    </row>
    <row r="53" spans="1:12" x14ac:dyDescent="0.25">
      <c r="A53" s="73" t="s">
        <v>1010</v>
      </c>
      <c r="B53" s="72" t="s">
        <v>218</v>
      </c>
      <c r="C53" s="72" t="s">
        <v>219</v>
      </c>
      <c r="D53" s="70" t="s">
        <v>825</v>
      </c>
      <c r="E53" s="71" t="s">
        <v>835</v>
      </c>
      <c r="F53" s="65" t="s">
        <v>4</v>
      </c>
      <c r="G53" s="64" t="s">
        <v>4</v>
      </c>
      <c r="H53" s="64" t="s">
        <v>4</v>
      </c>
      <c r="I53" s="63" t="s">
        <v>4</v>
      </c>
      <c r="J53" s="151" t="s">
        <v>824</v>
      </c>
      <c r="K53" s="55" t="s">
        <v>0</v>
      </c>
      <c r="L53" s="53" t="s">
        <v>824</v>
      </c>
    </row>
    <row r="54" spans="1:12" x14ac:dyDescent="0.25">
      <c r="A54" s="73" t="s">
        <v>1010</v>
      </c>
      <c r="B54" s="72" t="s">
        <v>218</v>
      </c>
      <c r="C54" s="72" t="s">
        <v>219</v>
      </c>
      <c r="D54" s="70" t="s">
        <v>826</v>
      </c>
      <c r="E54" s="71" t="s">
        <v>835</v>
      </c>
      <c r="F54" s="65" t="s">
        <v>4</v>
      </c>
      <c r="G54" s="64" t="s">
        <v>4</v>
      </c>
      <c r="H54" s="64" t="s">
        <v>4</v>
      </c>
      <c r="I54" s="63"/>
      <c r="J54" s="151" t="s">
        <v>0</v>
      </c>
      <c r="K54" s="55" t="s">
        <v>0</v>
      </c>
      <c r="L54" s="53" t="s">
        <v>824</v>
      </c>
    </row>
    <row r="55" spans="1:12" x14ac:dyDescent="0.25">
      <c r="A55" s="73" t="s">
        <v>1010</v>
      </c>
      <c r="B55" s="70" t="s">
        <v>162</v>
      </c>
      <c r="C55" s="70" t="s">
        <v>199</v>
      </c>
      <c r="D55" s="70" t="s">
        <v>823</v>
      </c>
      <c r="E55" s="71" t="s">
        <v>836</v>
      </c>
      <c r="F55" s="65" t="s">
        <v>4</v>
      </c>
      <c r="G55" s="64" t="s">
        <v>4</v>
      </c>
      <c r="H55" s="64" t="s">
        <v>4</v>
      </c>
      <c r="I55" s="63" t="s">
        <v>4</v>
      </c>
      <c r="J55" s="62" t="s">
        <v>824</v>
      </c>
      <c r="K55" s="55" t="s">
        <v>824</v>
      </c>
      <c r="L55" s="53" t="s">
        <v>824</v>
      </c>
    </row>
    <row r="56" spans="1:12" x14ac:dyDescent="0.25">
      <c r="A56" s="73" t="s">
        <v>1010</v>
      </c>
      <c r="B56" s="72" t="s">
        <v>162</v>
      </c>
      <c r="C56" s="72" t="s">
        <v>199</v>
      </c>
      <c r="D56" s="70" t="s">
        <v>825</v>
      </c>
      <c r="E56" s="71" t="s">
        <v>836</v>
      </c>
      <c r="F56" s="65" t="s">
        <v>4</v>
      </c>
      <c r="G56" s="64" t="s">
        <v>4</v>
      </c>
      <c r="H56" s="64" t="s">
        <v>4</v>
      </c>
      <c r="I56" s="63" t="s">
        <v>4</v>
      </c>
      <c r="J56" s="151" t="s">
        <v>824</v>
      </c>
      <c r="K56" s="55" t="s">
        <v>0</v>
      </c>
      <c r="L56" s="53" t="s">
        <v>824</v>
      </c>
    </row>
    <row r="57" spans="1:12" x14ac:dyDescent="0.25">
      <c r="A57" s="73" t="s">
        <v>1010</v>
      </c>
      <c r="B57" s="72" t="s">
        <v>162</v>
      </c>
      <c r="C57" s="72" t="s">
        <v>199</v>
      </c>
      <c r="D57" s="70" t="s">
        <v>826</v>
      </c>
      <c r="E57" s="71" t="s">
        <v>836</v>
      </c>
      <c r="F57" s="65" t="s">
        <v>4</v>
      </c>
      <c r="G57" s="64" t="s">
        <v>4</v>
      </c>
      <c r="H57" s="64" t="s">
        <v>4</v>
      </c>
      <c r="I57" s="63"/>
      <c r="J57" s="151" t="s">
        <v>0</v>
      </c>
      <c r="K57" s="55" t="s">
        <v>0</v>
      </c>
      <c r="L57" s="53" t="s">
        <v>824</v>
      </c>
    </row>
    <row r="58" spans="1:12" x14ac:dyDescent="0.25">
      <c r="A58" s="73" t="s">
        <v>1010</v>
      </c>
      <c r="B58" s="72" t="s">
        <v>162</v>
      </c>
      <c r="C58" s="70" t="s">
        <v>163</v>
      </c>
      <c r="D58" s="70" t="s">
        <v>823</v>
      </c>
      <c r="E58" s="71" t="s">
        <v>836</v>
      </c>
      <c r="F58" s="65" t="s">
        <v>4</v>
      </c>
      <c r="G58" s="64" t="s">
        <v>4</v>
      </c>
      <c r="H58" s="64" t="s">
        <v>4</v>
      </c>
      <c r="I58" s="63" t="s">
        <v>4</v>
      </c>
      <c r="J58" s="62" t="s">
        <v>824</v>
      </c>
      <c r="K58" s="55" t="s">
        <v>824</v>
      </c>
      <c r="L58" s="53" t="s">
        <v>824</v>
      </c>
    </row>
    <row r="59" spans="1:12" x14ac:dyDescent="0.25">
      <c r="A59" s="73" t="s">
        <v>1010</v>
      </c>
      <c r="B59" s="72" t="s">
        <v>162</v>
      </c>
      <c r="C59" s="72" t="s">
        <v>163</v>
      </c>
      <c r="D59" s="70" t="s">
        <v>825</v>
      </c>
      <c r="E59" s="71" t="s">
        <v>836</v>
      </c>
      <c r="F59" s="65" t="s">
        <v>4</v>
      </c>
      <c r="G59" s="64" t="s">
        <v>4</v>
      </c>
      <c r="H59" s="64" t="s">
        <v>4</v>
      </c>
      <c r="I59" s="63" t="s">
        <v>4</v>
      </c>
      <c r="J59" s="151" t="s">
        <v>824</v>
      </c>
      <c r="K59" s="55" t="s">
        <v>0</v>
      </c>
      <c r="L59" s="53" t="s">
        <v>824</v>
      </c>
    </row>
    <row r="60" spans="1:12" x14ac:dyDescent="0.25">
      <c r="A60" s="73" t="s">
        <v>1010</v>
      </c>
      <c r="B60" s="72" t="s">
        <v>162</v>
      </c>
      <c r="C60" s="72" t="s">
        <v>163</v>
      </c>
      <c r="D60" s="70" t="s">
        <v>826</v>
      </c>
      <c r="E60" s="71" t="s">
        <v>836</v>
      </c>
      <c r="F60" s="65" t="s">
        <v>4</v>
      </c>
      <c r="G60" s="64" t="s">
        <v>4</v>
      </c>
      <c r="H60" s="64" t="s">
        <v>4</v>
      </c>
      <c r="I60" s="63"/>
      <c r="J60" s="151" t="s">
        <v>0</v>
      </c>
      <c r="K60" s="55" t="s">
        <v>0</v>
      </c>
      <c r="L60" s="53" t="s">
        <v>824</v>
      </c>
    </row>
    <row r="61" spans="1:12" x14ac:dyDescent="0.25">
      <c r="A61" s="73" t="s">
        <v>1010</v>
      </c>
      <c r="B61" s="70" t="s">
        <v>145</v>
      </c>
      <c r="C61" s="70" t="s">
        <v>149</v>
      </c>
      <c r="D61" s="70" t="s">
        <v>823</v>
      </c>
      <c r="E61" s="71" t="s">
        <v>837</v>
      </c>
      <c r="F61" s="65" t="s">
        <v>4</v>
      </c>
      <c r="G61" s="64" t="s">
        <v>4</v>
      </c>
      <c r="H61" s="64" t="s">
        <v>4</v>
      </c>
      <c r="I61" s="63" t="s">
        <v>4</v>
      </c>
      <c r="J61" s="62" t="s">
        <v>824</v>
      </c>
      <c r="K61" s="55" t="s">
        <v>824</v>
      </c>
      <c r="L61" s="53" t="s">
        <v>824</v>
      </c>
    </row>
    <row r="62" spans="1:12" x14ac:dyDescent="0.25">
      <c r="A62" s="73" t="s">
        <v>1010</v>
      </c>
      <c r="B62" s="72" t="s">
        <v>145</v>
      </c>
      <c r="C62" s="72" t="s">
        <v>149</v>
      </c>
      <c r="D62" s="70" t="s">
        <v>825</v>
      </c>
      <c r="E62" s="71" t="s">
        <v>837</v>
      </c>
      <c r="F62" s="65" t="s">
        <v>4</v>
      </c>
      <c r="G62" s="64" t="s">
        <v>4</v>
      </c>
      <c r="H62" s="64" t="s">
        <v>4</v>
      </c>
      <c r="I62" s="63" t="s">
        <v>4</v>
      </c>
      <c r="J62" s="62" t="s">
        <v>824</v>
      </c>
      <c r="K62" s="55" t="s">
        <v>0</v>
      </c>
      <c r="L62" s="53" t="s">
        <v>824</v>
      </c>
    </row>
    <row r="63" spans="1:12" ht="15.75" thickBot="1" x14ac:dyDescent="0.3">
      <c r="A63" s="73" t="s">
        <v>1010</v>
      </c>
      <c r="B63" s="72" t="s">
        <v>145</v>
      </c>
      <c r="C63" s="72" t="s">
        <v>149</v>
      </c>
      <c r="D63" s="70" t="s">
        <v>826</v>
      </c>
      <c r="E63" s="71" t="s">
        <v>837</v>
      </c>
      <c r="F63" s="65" t="s">
        <v>4</v>
      </c>
      <c r="G63" s="64" t="s">
        <v>4</v>
      </c>
      <c r="H63" s="64" t="s">
        <v>4</v>
      </c>
      <c r="I63" s="63"/>
      <c r="J63" s="62" t="s">
        <v>0</v>
      </c>
      <c r="K63" s="55" t="s">
        <v>0</v>
      </c>
      <c r="L63" s="53" t="s">
        <v>824</v>
      </c>
    </row>
    <row r="64" spans="1:12" x14ac:dyDescent="0.25">
      <c r="A64" s="107" t="s">
        <v>1011</v>
      </c>
      <c r="B64" s="105" t="s">
        <v>141</v>
      </c>
      <c r="C64" s="105" t="s">
        <v>144</v>
      </c>
      <c r="D64" s="105" t="s">
        <v>863</v>
      </c>
      <c r="E64" s="106" t="s">
        <v>863</v>
      </c>
      <c r="F64" s="100" t="s">
        <v>4</v>
      </c>
      <c r="G64" s="99" t="s">
        <v>4</v>
      </c>
      <c r="H64" s="99" t="s">
        <v>4</v>
      </c>
      <c r="I64" s="98" t="s">
        <v>4</v>
      </c>
      <c r="J64" s="97" t="s">
        <v>824</v>
      </c>
      <c r="K64" s="90" t="s">
        <v>824</v>
      </c>
      <c r="L64" s="88" t="s">
        <v>824</v>
      </c>
    </row>
    <row r="65" spans="1:12" ht="30" x14ac:dyDescent="0.25">
      <c r="A65" s="73" t="s">
        <v>1011</v>
      </c>
      <c r="B65" s="72" t="s">
        <v>141</v>
      </c>
      <c r="C65" s="70" t="s">
        <v>143</v>
      </c>
      <c r="D65" s="70" t="s">
        <v>863</v>
      </c>
      <c r="E65" s="71" t="s">
        <v>863</v>
      </c>
      <c r="F65" s="65" t="s">
        <v>4</v>
      </c>
      <c r="G65" s="64" t="s">
        <v>4</v>
      </c>
      <c r="H65" s="64" t="s">
        <v>4</v>
      </c>
      <c r="I65" s="63" t="s">
        <v>4</v>
      </c>
      <c r="J65" s="62" t="s">
        <v>824</v>
      </c>
      <c r="K65" s="55" t="s">
        <v>824</v>
      </c>
      <c r="L65" s="53" t="s">
        <v>824</v>
      </c>
    </row>
    <row r="66" spans="1:12" ht="30" x14ac:dyDescent="0.25">
      <c r="A66" s="73" t="s">
        <v>1011</v>
      </c>
      <c r="B66" s="72" t="s">
        <v>141</v>
      </c>
      <c r="C66" s="72" t="s">
        <v>143</v>
      </c>
      <c r="D66" s="70" t="s">
        <v>863</v>
      </c>
      <c r="E66" s="71" t="s">
        <v>863</v>
      </c>
      <c r="F66" s="65" t="s">
        <v>4</v>
      </c>
      <c r="G66" s="64" t="s">
        <v>4</v>
      </c>
      <c r="H66" s="64" t="s">
        <v>4</v>
      </c>
      <c r="I66" s="63" t="s">
        <v>4</v>
      </c>
      <c r="J66" s="62" t="s">
        <v>824</v>
      </c>
      <c r="K66" s="55" t="s">
        <v>824</v>
      </c>
      <c r="L66" s="53" t="s">
        <v>824</v>
      </c>
    </row>
    <row r="67" spans="1:12" ht="30" x14ac:dyDescent="0.25">
      <c r="A67" s="73" t="s">
        <v>1011</v>
      </c>
      <c r="B67" s="72" t="s">
        <v>141</v>
      </c>
      <c r="C67" s="70" t="s">
        <v>142</v>
      </c>
      <c r="D67" s="70" t="s">
        <v>863</v>
      </c>
      <c r="E67" s="71" t="s">
        <v>863</v>
      </c>
      <c r="F67" s="65" t="s">
        <v>4</v>
      </c>
      <c r="G67" s="64" t="s">
        <v>4</v>
      </c>
      <c r="H67" s="64" t="s">
        <v>4</v>
      </c>
      <c r="I67" s="63" t="s">
        <v>4</v>
      </c>
      <c r="J67" s="62" t="s">
        <v>824</v>
      </c>
      <c r="K67" s="55" t="s">
        <v>824</v>
      </c>
      <c r="L67" s="53" t="s">
        <v>824</v>
      </c>
    </row>
    <row r="68" spans="1:12" ht="30" x14ac:dyDescent="0.25">
      <c r="A68" s="73" t="s">
        <v>1011</v>
      </c>
      <c r="B68" s="72" t="s">
        <v>141</v>
      </c>
      <c r="C68" s="72" t="s">
        <v>142</v>
      </c>
      <c r="D68" s="70" t="s">
        <v>863</v>
      </c>
      <c r="E68" s="71" t="s">
        <v>863</v>
      </c>
      <c r="F68" s="65" t="s">
        <v>4</v>
      </c>
      <c r="G68" s="64" t="s">
        <v>4</v>
      </c>
      <c r="H68" s="64" t="s">
        <v>4</v>
      </c>
      <c r="I68" s="63" t="s">
        <v>4</v>
      </c>
      <c r="J68" s="62" t="s">
        <v>824</v>
      </c>
      <c r="K68" s="55" t="s">
        <v>824</v>
      </c>
      <c r="L68" s="53" t="s">
        <v>824</v>
      </c>
    </row>
    <row r="69" spans="1:12" x14ac:dyDescent="0.25">
      <c r="A69" s="329" t="s">
        <v>1012</v>
      </c>
      <c r="B69" s="70" t="s">
        <v>135</v>
      </c>
      <c r="C69" s="70" t="s">
        <v>140</v>
      </c>
      <c r="D69" s="70" t="s">
        <v>863</v>
      </c>
      <c r="E69" s="71" t="s">
        <v>863</v>
      </c>
      <c r="F69" s="65" t="s">
        <v>4</v>
      </c>
      <c r="G69" s="64" t="s">
        <v>4</v>
      </c>
      <c r="H69" s="64" t="s">
        <v>4</v>
      </c>
      <c r="I69" s="63" t="s">
        <v>4</v>
      </c>
      <c r="J69" s="62" t="s">
        <v>824</v>
      </c>
      <c r="K69" s="55" t="s">
        <v>824</v>
      </c>
      <c r="L69" s="53" t="s">
        <v>824</v>
      </c>
    </row>
    <row r="70" spans="1:12" x14ac:dyDescent="0.25">
      <c r="A70" s="73" t="s">
        <v>1012</v>
      </c>
      <c r="B70" s="72" t="s">
        <v>135</v>
      </c>
      <c r="C70" s="70" t="s">
        <v>138</v>
      </c>
      <c r="D70" s="70" t="s">
        <v>863</v>
      </c>
      <c r="E70" s="71" t="s">
        <v>863</v>
      </c>
      <c r="F70" s="65" t="s">
        <v>4</v>
      </c>
      <c r="G70" s="64" t="s">
        <v>4</v>
      </c>
      <c r="H70" s="64" t="s">
        <v>4</v>
      </c>
      <c r="I70" s="63" t="s">
        <v>4</v>
      </c>
      <c r="J70" s="62" t="s">
        <v>824</v>
      </c>
      <c r="K70" s="55" t="s">
        <v>824</v>
      </c>
      <c r="L70" s="53" t="s">
        <v>824</v>
      </c>
    </row>
    <row r="71" spans="1:12" ht="15.75" thickBot="1" x14ac:dyDescent="0.3">
      <c r="A71" s="39" t="s">
        <v>1012</v>
      </c>
      <c r="B71" s="38" t="s">
        <v>135</v>
      </c>
      <c r="C71" s="35" t="s">
        <v>136</v>
      </c>
      <c r="D71" s="35" t="s">
        <v>863</v>
      </c>
      <c r="E71" s="37" t="s">
        <v>863</v>
      </c>
      <c r="F71" s="31" t="s">
        <v>4</v>
      </c>
      <c r="G71" s="30" t="s">
        <v>4</v>
      </c>
      <c r="H71" s="30" t="s">
        <v>4</v>
      </c>
      <c r="I71" s="29" t="s">
        <v>4</v>
      </c>
      <c r="J71" s="28" t="s">
        <v>824</v>
      </c>
      <c r="K71" s="23" t="s">
        <v>824</v>
      </c>
      <c r="L71" s="21" t="s">
        <v>824</v>
      </c>
    </row>
    <row r="72" spans="1:12" x14ac:dyDescent="0.25">
      <c r="K72" s="1"/>
      <c r="L72" s="1"/>
    </row>
    <row r="73" spans="1:12" x14ac:dyDescent="0.25">
      <c r="K73" s="1"/>
      <c r="L73" s="1"/>
    </row>
  </sheetData>
  <autoFilter ref="A11:L71" xr:uid="{00000000-0009-0000-0000-000004000000}"/>
  <mergeCells count="3">
    <mergeCell ref="A1:L1"/>
    <mergeCell ref="F10:I10"/>
    <mergeCell ref="J10:L10"/>
  </mergeCells>
  <pageMargins left="0.25" right="0.25" top="0.75" bottom="0.75" header="0.3" footer="0.3"/>
  <pageSetup paperSize="9" scale="47" fitToHeight="0" orientation="landscape" r:id="rId1"/>
  <rowBreaks count="1" manualBreakCount="1">
    <brk id="54" max="11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B4DA6E0EB32438A338766008D06C6" ma:contentTypeVersion="11" ma:contentTypeDescription="Create a new document." ma:contentTypeScope="" ma:versionID="872621813c901ceae6e226d1df046651">
  <xsd:schema xmlns:xsd="http://www.w3.org/2001/XMLSchema" xmlns:xs="http://www.w3.org/2001/XMLSchema" xmlns:p="http://schemas.microsoft.com/office/2006/metadata/properties" xmlns:ns3="159ef1f2-ec3d-4c07-9552-47dae981ac04" xmlns:ns4="ecdb5e13-7134-451c-be68-0a620ff5a77d" targetNamespace="http://schemas.microsoft.com/office/2006/metadata/properties" ma:root="true" ma:fieldsID="4b581eb7057f7d6373c75b107dda823d" ns3:_="" ns4:_="">
    <xsd:import namespace="159ef1f2-ec3d-4c07-9552-47dae981ac04"/>
    <xsd:import namespace="ecdb5e13-7134-451c-be68-0a620ff5a7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ef1f2-ec3d-4c07-9552-47dae981a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b5e13-7134-451c-be68-0a620ff5a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Application xmlns="http://www.sap.com/cof/excel/application">
  <Version>2</Version>
  <Revision>2.8.200.93367</Revision>
</Applicatio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7602F2-ED38-4BEA-913C-B15193609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ef1f2-ec3d-4c07-9552-47dae981ac04"/>
    <ds:schemaRef ds:uri="ecdb5e13-7134-451c-be68-0a620ff5a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BE04B9-3143-4E70-AEC1-91F826530990}">
  <ds:schemaRefs>
    <ds:schemaRef ds:uri="http://www.sap.com/cof/excel/application"/>
  </ds:schemaRefs>
</ds:datastoreItem>
</file>

<file path=customXml/itemProps3.xml><?xml version="1.0" encoding="utf-8"?>
<ds:datastoreItem xmlns:ds="http://schemas.openxmlformats.org/officeDocument/2006/customXml" ds:itemID="{915A5DA7-3F8A-4569-BA18-4A161582053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ecdb5e13-7134-451c-be68-0a620ff5a77d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59ef1f2-ec3d-4c07-9552-47dae981ac04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CB37189-27ED-41FC-BB43-980420F272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Оглавление</vt:lpstr>
      <vt:lpstr>DIY</vt:lpstr>
      <vt:lpstr>Теплоизоляционная продукция</vt:lpstr>
      <vt:lpstr>Сопутствующая продукция</vt:lpstr>
      <vt:lpstr>Возможности пр-ва</vt:lpstr>
      <vt:lpstr>DIY!Заголовки_для_печати</vt:lpstr>
      <vt:lpstr>'Возможности пр-ва'!Заголовки_для_печати</vt:lpstr>
      <vt:lpstr>'Сопутствующая продукция'!Заголовки_для_печати</vt:lpstr>
      <vt:lpstr>'Теплоизоляционная продукция'!Заголовки_для_печати</vt:lpstr>
      <vt:lpstr>DIY!Область_печати</vt:lpstr>
      <vt:lpstr>'Возможности пр-ва'!Область_печати</vt:lpstr>
      <vt:lpstr>Оглавление!Область_печати</vt:lpstr>
      <vt:lpstr>'Сопутствующая продукция'!Область_печати</vt:lpstr>
      <vt:lpstr>'Теплоизоляционная продукция'!Область_печати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Anton Bogomolov</cp:lastModifiedBy>
  <cp:lastPrinted>2020-02-27T10:50:34Z</cp:lastPrinted>
  <dcterms:created xsi:type="dcterms:W3CDTF">2018-11-01T18:43:59Z</dcterms:created>
  <dcterms:modified xsi:type="dcterms:W3CDTF">2022-07-18T06:16:37Z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0x0101002EDB4DA6E0EB32438A338766008D06C6</vt:lpwstr>
  </property>
  <property fmtid="{D5CDD505-2E9C-101B-9397-08002B2CF9AE}" pid="3" name="CustomUiType">
    <vt:lpwstr>1</vt:lpwstr>
  </property>
</Properties>
</file>